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5465" windowHeight="12510" tabRatio="625"/>
  </bookViews>
  <sheets>
    <sheet name="All years" sheetId="27" r:id="rId1"/>
    <sheet name="All years by season" sheetId="28" r:id="rId2"/>
    <sheet name="2006" sheetId="15" r:id="rId3"/>
    <sheet name="2007" sheetId="17" r:id="rId4"/>
    <sheet name="2008" sheetId="18" r:id="rId5"/>
    <sheet name="2009" sheetId="19" r:id="rId6"/>
    <sheet name="2010" sheetId="20" r:id="rId7"/>
    <sheet name="2011" sheetId="21" r:id="rId8"/>
    <sheet name="2012" sheetId="22" r:id="rId9"/>
    <sheet name="2013" sheetId="23" r:id="rId10"/>
    <sheet name="2014" sheetId="26" r:id="rId11"/>
    <sheet name="2015" sheetId="25" r:id="rId12"/>
    <sheet name="2016" sheetId="24" r:id="rId13"/>
    <sheet name="2017" sheetId="16" r:id="rId14"/>
  </sheets>
  <definedNames>
    <definedName name="_xlnm.Print_Area" localSheetId="6">'2010'!#REF!</definedName>
    <definedName name="_xlnm.Print_Area" localSheetId="8">'2012'!#REF!</definedName>
    <definedName name="_xlnm.Print_Area" localSheetId="9">'2013'!$B$1:$K$55</definedName>
    <definedName name="_xlnm.Print_Area" localSheetId="10">'2014'!$B$1:$K$81</definedName>
    <definedName name="_xlnm.Print_Area" localSheetId="11">'2015'!#REF!</definedName>
    <definedName name="_xlnm.Print_Area" localSheetId="12">'2016'!$B$1:$K$62</definedName>
    <definedName name="_xlnm.Print_Area" localSheetId="13">'2017'!$B$1:$K$75</definedName>
    <definedName name="_xlnm.Print_Area" localSheetId="0">'All years'!$B$1:$Q$103</definedName>
    <definedName name="_xlnm.Print_Area" localSheetId="1">'All years by season'!$B$1:$T$103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4" i="26" l="1"/>
  <c r="K51" i="26"/>
  <c r="L51" i="26"/>
  <c r="K50" i="26"/>
  <c r="L50" i="26"/>
  <c r="D66" i="24"/>
  <c r="D65" i="24"/>
  <c r="K63" i="24"/>
  <c r="L63" i="24"/>
  <c r="K46" i="16"/>
  <c r="L46" i="16"/>
  <c r="K45" i="16"/>
  <c r="L45" i="16"/>
  <c r="K44" i="16"/>
  <c r="L44" i="16"/>
  <c r="K43" i="16"/>
  <c r="L43" i="16"/>
  <c r="Q84" i="28"/>
  <c r="R84" i="28"/>
  <c r="S84" i="28"/>
  <c r="T84" i="28"/>
  <c r="U84" i="28"/>
  <c r="U83" i="28"/>
  <c r="L84" i="28"/>
  <c r="M84" i="28"/>
  <c r="N84" i="28"/>
  <c r="O84" i="28"/>
  <c r="P84" i="28"/>
  <c r="P83" i="28"/>
  <c r="G84" i="28"/>
  <c r="H84" i="28"/>
  <c r="I84" i="28"/>
  <c r="J84" i="28"/>
  <c r="K84" i="28"/>
  <c r="K83" i="28"/>
  <c r="Q84" i="27"/>
  <c r="P84" i="27"/>
  <c r="O84" i="27"/>
  <c r="N84" i="27"/>
  <c r="M84" i="27"/>
  <c r="L84" i="27"/>
  <c r="K84" i="27"/>
  <c r="J84" i="27"/>
  <c r="I84" i="27"/>
  <c r="H84" i="27"/>
  <c r="G84" i="27"/>
  <c r="F84" i="27"/>
  <c r="K8" i="26"/>
  <c r="K9" i="26"/>
  <c r="K10" i="26"/>
  <c r="K11" i="26"/>
  <c r="K12" i="26"/>
  <c r="K13" i="26"/>
  <c r="K14" i="26"/>
  <c r="K15" i="26"/>
  <c r="K16" i="26"/>
  <c r="K17" i="26"/>
  <c r="K18" i="26"/>
  <c r="K19" i="26"/>
  <c r="K20" i="26"/>
  <c r="K21" i="26"/>
  <c r="K22" i="26"/>
  <c r="K23" i="26"/>
  <c r="K24" i="26"/>
  <c r="K25" i="26"/>
  <c r="K26" i="26"/>
  <c r="K27" i="26"/>
  <c r="K28" i="26"/>
  <c r="K29" i="26"/>
  <c r="K30" i="26"/>
  <c r="K31" i="26"/>
  <c r="K32" i="26"/>
  <c r="K33" i="26"/>
  <c r="K34" i="26"/>
  <c r="K35" i="26"/>
  <c r="K36" i="26"/>
  <c r="K37" i="26"/>
  <c r="K38" i="26"/>
  <c r="K39" i="26"/>
  <c r="K40" i="26"/>
  <c r="K41" i="26"/>
  <c r="K42" i="26"/>
  <c r="K43" i="26"/>
  <c r="K44" i="26"/>
  <c r="K45" i="26"/>
  <c r="K46" i="26"/>
  <c r="K47" i="26"/>
  <c r="K48" i="26"/>
  <c r="K49" i="26"/>
  <c r="K52" i="26"/>
  <c r="D55" i="26"/>
  <c r="L8" i="26"/>
  <c r="L9" i="26"/>
  <c r="L10" i="26"/>
  <c r="L11" i="26"/>
  <c r="L12" i="26"/>
  <c r="L13" i="26"/>
  <c r="L14" i="26"/>
  <c r="L15" i="26"/>
  <c r="L16" i="26"/>
  <c r="L17" i="26"/>
  <c r="L18" i="26"/>
  <c r="L19" i="26"/>
  <c r="L20" i="26"/>
  <c r="L21" i="26"/>
  <c r="L22" i="26"/>
  <c r="L23" i="26"/>
  <c r="L24" i="26"/>
  <c r="L25" i="26"/>
  <c r="L26" i="26"/>
  <c r="L27" i="26"/>
  <c r="L28" i="26"/>
  <c r="L29" i="26"/>
  <c r="L30" i="26"/>
  <c r="L31" i="26"/>
  <c r="L32" i="26"/>
  <c r="L33" i="26"/>
  <c r="L34" i="26"/>
  <c r="L35" i="26"/>
  <c r="L36" i="26"/>
  <c r="L37" i="26"/>
  <c r="L38" i="26"/>
  <c r="L39" i="26"/>
  <c r="L40" i="26"/>
  <c r="L41" i="26"/>
  <c r="L42" i="26"/>
  <c r="L43" i="26"/>
  <c r="L44" i="26"/>
  <c r="L45" i="26"/>
  <c r="L46" i="26"/>
  <c r="L47" i="26"/>
  <c r="L48" i="26"/>
  <c r="L49" i="26"/>
  <c r="L52" i="26"/>
  <c r="G8" i="25"/>
  <c r="K8" i="25"/>
  <c r="K9" i="25"/>
  <c r="K10" i="25"/>
  <c r="K11" i="25"/>
  <c r="K12" i="25"/>
  <c r="K13" i="25"/>
  <c r="K14" i="25"/>
  <c r="K15" i="25"/>
  <c r="K16" i="25"/>
  <c r="K17" i="25"/>
  <c r="K18" i="25"/>
  <c r="K19" i="25"/>
  <c r="K20" i="25"/>
  <c r="K21" i="25"/>
  <c r="K22" i="25"/>
  <c r="K23" i="25"/>
  <c r="K24" i="25"/>
  <c r="K25" i="25"/>
  <c r="K26" i="25"/>
  <c r="K27" i="25"/>
  <c r="K28" i="25"/>
  <c r="K29" i="25"/>
  <c r="K30" i="25"/>
  <c r="K31" i="25"/>
  <c r="K32" i="25"/>
  <c r="K33" i="25"/>
  <c r="F34" i="25"/>
  <c r="K34" i="25"/>
  <c r="K35" i="25"/>
  <c r="F36" i="25"/>
  <c r="K36" i="25"/>
  <c r="K37" i="25"/>
  <c r="F38" i="25"/>
  <c r="K38" i="25"/>
  <c r="F39" i="25"/>
  <c r="K39" i="25"/>
  <c r="F40" i="25"/>
  <c r="K40" i="25"/>
  <c r="K41" i="25"/>
  <c r="F42" i="25"/>
  <c r="K42" i="25"/>
  <c r="F43" i="25"/>
  <c r="K43" i="25"/>
  <c r="K44" i="25"/>
  <c r="K45" i="25"/>
  <c r="K46" i="25"/>
  <c r="F47" i="25"/>
  <c r="K47" i="25"/>
  <c r="K48" i="25"/>
  <c r="D51" i="25"/>
  <c r="L8" i="25"/>
  <c r="L9" i="25"/>
  <c r="L10" i="25"/>
  <c r="L11" i="25"/>
  <c r="L12" i="25"/>
  <c r="L13" i="25"/>
  <c r="L14" i="25"/>
  <c r="L15" i="25"/>
  <c r="L16" i="25"/>
  <c r="L17" i="25"/>
  <c r="L18" i="25"/>
  <c r="L19" i="25"/>
  <c r="L20" i="25"/>
  <c r="L21" i="25"/>
  <c r="L22" i="25"/>
  <c r="L23" i="25"/>
  <c r="L24" i="25"/>
  <c r="L25" i="25"/>
  <c r="L26" i="25"/>
  <c r="L27" i="25"/>
  <c r="L28" i="25"/>
  <c r="L29" i="25"/>
  <c r="L30" i="25"/>
  <c r="L31" i="25"/>
  <c r="L32" i="25"/>
  <c r="L33" i="25"/>
  <c r="L34" i="25"/>
  <c r="L35" i="25"/>
  <c r="L36" i="25"/>
  <c r="L37" i="25"/>
  <c r="L38" i="25"/>
  <c r="L39" i="25"/>
  <c r="L40" i="25"/>
  <c r="L41" i="25"/>
  <c r="L42" i="25"/>
  <c r="L43" i="25"/>
  <c r="L44" i="25"/>
  <c r="L45" i="25"/>
  <c r="L46" i="25"/>
  <c r="L47" i="25"/>
  <c r="L48" i="25"/>
  <c r="D50" i="25"/>
  <c r="K8" i="24"/>
  <c r="K9" i="24"/>
  <c r="K10" i="24"/>
  <c r="K11" i="24"/>
  <c r="K12" i="24"/>
  <c r="K13" i="24"/>
  <c r="K14" i="24"/>
  <c r="K15" i="24"/>
  <c r="K16" i="24"/>
  <c r="K17" i="24"/>
  <c r="K18" i="24"/>
  <c r="K19" i="24"/>
  <c r="K20" i="24"/>
  <c r="K21" i="24"/>
  <c r="K22" i="24"/>
  <c r="K23" i="24"/>
  <c r="K24" i="24"/>
  <c r="K25" i="24"/>
  <c r="K26" i="24"/>
  <c r="K27" i="24"/>
  <c r="K28" i="24"/>
  <c r="K29" i="24"/>
  <c r="K30" i="24"/>
  <c r="K31" i="24"/>
  <c r="K32" i="24"/>
  <c r="K33" i="24"/>
  <c r="K34" i="24"/>
  <c r="K35" i="24"/>
  <c r="K36" i="24"/>
  <c r="K37" i="24"/>
  <c r="K38" i="24"/>
  <c r="K39" i="24"/>
  <c r="K40" i="24"/>
  <c r="K41" i="24"/>
  <c r="K42" i="24"/>
  <c r="K43" i="24"/>
  <c r="K44" i="24"/>
  <c r="K45" i="24"/>
  <c r="K46" i="24"/>
  <c r="K47" i="24"/>
  <c r="K48" i="24"/>
  <c r="K49" i="24"/>
  <c r="K50" i="24"/>
  <c r="K51" i="24"/>
  <c r="K52" i="24"/>
  <c r="K53" i="24"/>
  <c r="K54" i="24"/>
  <c r="K55" i="24"/>
  <c r="K56" i="24"/>
  <c r="K57" i="24"/>
  <c r="K58" i="24"/>
  <c r="K59" i="24"/>
  <c r="K60" i="24"/>
  <c r="K61" i="24"/>
  <c r="K62" i="24"/>
  <c r="L8" i="24"/>
  <c r="L9" i="24"/>
  <c r="L10" i="24"/>
  <c r="L11" i="24"/>
  <c r="L12" i="24"/>
  <c r="L13" i="24"/>
  <c r="L14" i="24"/>
  <c r="L15" i="24"/>
  <c r="L16" i="24"/>
  <c r="L17" i="24"/>
  <c r="L18" i="24"/>
  <c r="L19" i="24"/>
  <c r="L20" i="24"/>
  <c r="L21" i="24"/>
  <c r="L22" i="24"/>
  <c r="L23" i="24"/>
  <c r="L24" i="24"/>
  <c r="L25" i="24"/>
  <c r="L26" i="24"/>
  <c r="L27" i="24"/>
  <c r="L28" i="24"/>
  <c r="L29" i="24"/>
  <c r="L30" i="24"/>
  <c r="L31" i="24"/>
  <c r="L32" i="24"/>
  <c r="L33" i="24"/>
  <c r="L34" i="24"/>
  <c r="L35" i="24"/>
  <c r="L36" i="24"/>
  <c r="L37" i="24"/>
  <c r="L38" i="24"/>
  <c r="L39" i="24"/>
  <c r="L40" i="24"/>
  <c r="L41" i="24"/>
  <c r="L42" i="24"/>
  <c r="L43" i="24"/>
  <c r="L44" i="24"/>
  <c r="L45" i="24"/>
  <c r="L46" i="24"/>
  <c r="L47" i="24"/>
  <c r="L48" i="24"/>
  <c r="L49" i="24"/>
  <c r="L50" i="24"/>
  <c r="L51" i="24"/>
  <c r="L52" i="24"/>
  <c r="L53" i="24"/>
  <c r="L54" i="24"/>
  <c r="L55" i="24"/>
  <c r="L56" i="24"/>
  <c r="L57" i="24"/>
  <c r="L58" i="24"/>
  <c r="L59" i="24"/>
  <c r="L60" i="24"/>
  <c r="L61" i="24"/>
  <c r="L62" i="24"/>
  <c r="K8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K31" i="23"/>
  <c r="K32" i="23"/>
  <c r="K33" i="23"/>
  <c r="K34" i="23"/>
  <c r="K35" i="23"/>
  <c r="K36" i="23"/>
  <c r="K37" i="23"/>
  <c r="K38" i="23"/>
  <c r="K39" i="23"/>
  <c r="K40" i="23"/>
  <c r="K41" i="23"/>
  <c r="F42" i="23"/>
  <c r="K42" i="23"/>
  <c r="K43" i="23"/>
  <c r="K44" i="23"/>
  <c r="K45" i="23"/>
  <c r="F46" i="23"/>
  <c r="K46" i="23"/>
  <c r="K47" i="23"/>
  <c r="K48" i="23"/>
  <c r="K49" i="23"/>
  <c r="K50" i="23"/>
  <c r="K51" i="23"/>
  <c r="K52" i="23"/>
  <c r="K53" i="23"/>
  <c r="K54" i="23"/>
  <c r="K55" i="23"/>
  <c r="D58" i="23"/>
  <c r="L8" i="23"/>
  <c r="L9" i="23"/>
  <c r="L10" i="23"/>
  <c r="L11" i="23"/>
  <c r="L12" i="23"/>
  <c r="L13" i="23"/>
  <c r="L14" i="23"/>
  <c r="L15" i="23"/>
  <c r="L16" i="23"/>
  <c r="L17" i="23"/>
  <c r="L18" i="23"/>
  <c r="L19" i="23"/>
  <c r="L20" i="23"/>
  <c r="L21" i="23"/>
  <c r="L22" i="23"/>
  <c r="L23" i="23"/>
  <c r="L24" i="23"/>
  <c r="L25" i="23"/>
  <c r="L26" i="23"/>
  <c r="L27" i="23"/>
  <c r="L28" i="23"/>
  <c r="L29" i="23"/>
  <c r="L30" i="23"/>
  <c r="L31" i="23"/>
  <c r="L32" i="23"/>
  <c r="L33" i="23"/>
  <c r="L34" i="23"/>
  <c r="L35" i="23"/>
  <c r="L36" i="23"/>
  <c r="L37" i="23"/>
  <c r="L38" i="23"/>
  <c r="L39" i="23"/>
  <c r="L40" i="23"/>
  <c r="L41" i="23"/>
  <c r="L42" i="23"/>
  <c r="L43" i="23"/>
  <c r="L44" i="23"/>
  <c r="L45" i="23"/>
  <c r="L46" i="23"/>
  <c r="L47" i="23"/>
  <c r="L48" i="23"/>
  <c r="L49" i="23"/>
  <c r="L50" i="23"/>
  <c r="L51" i="23"/>
  <c r="L52" i="23"/>
  <c r="L53" i="23"/>
  <c r="L54" i="23"/>
  <c r="L55" i="23"/>
  <c r="D57" i="23"/>
  <c r="I8" i="22"/>
  <c r="K8" i="22"/>
  <c r="I9" i="22"/>
  <c r="K9" i="22"/>
  <c r="K10" i="22"/>
  <c r="I11" i="22"/>
  <c r="K11" i="22"/>
  <c r="K12" i="22"/>
  <c r="K13" i="22"/>
  <c r="K14" i="22"/>
  <c r="K15" i="22"/>
  <c r="I16" i="22"/>
  <c r="K16" i="22"/>
  <c r="K17" i="22"/>
  <c r="K18" i="22"/>
  <c r="K19" i="22"/>
  <c r="K20" i="22"/>
  <c r="I21" i="22"/>
  <c r="K21" i="22"/>
  <c r="K22" i="22"/>
  <c r="K23" i="22"/>
  <c r="K24" i="22"/>
  <c r="K25" i="22"/>
  <c r="K26" i="22"/>
  <c r="K27" i="22"/>
  <c r="I28" i="22"/>
  <c r="K28" i="22"/>
  <c r="K29" i="22"/>
  <c r="K30" i="22"/>
  <c r="I31" i="22"/>
  <c r="K31" i="22"/>
  <c r="K32" i="22"/>
  <c r="K33" i="22"/>
  <c r="I34" i="22"/>
  <c r="K34" i="22"/>
  <c r="K35" i="22"/>
  <c r="K36" i="22"/>
  <c r="K37" i="22"/>
  <c r="K38" i="22"/>
  <c r="K39" i="22"/>
  <c r="K40" i="22"/>
  <c r="K41" i="22"/>
  <c r="K42" i="22"/>
  <c r="K43" i="22"/>
  <c r="K44" i="22"/>
  <c r="K45" i="22"/>
  <c r="K46" i="22"/>
  <c r="D49" i="22"/>
  <c r="L8" i="22"/>
  <c r="L9" i="22"/>
  <c r="L10" i="22"/>
  <c r="L11" i="22"/>
  <c r="L12" i="22"/>
  <c r="L13" i="22"/>
  <c r="L14" i="22"/>
  <c r="L15" i="22"/>
  <c r="L16" i="22"/>
  <c r="L17" i="22"/>
  <c r="L18" i="22"/>
  <c r="L19" i="22"/>
  <c r="L20" i="22"/>
  <c r="L21" i="22"/>
  <c r="L22" i="22"/>
  <c r="L23" i="22"/>
  <c r="L24" i="22"/>
  <c r="L25" i="22"/>
  <c r="L26" i="22"/>
  <c r="L27" i="22"/>
  <c r="L28" i="22"/>
  <c r="L29" i="22"/>
  <c r="L30" i="22"/>
  <c r="L31" i="22"/>
  <c r="L32" i="22"/>
  <c r="L33" i="22"/>
  <c r="L34" i="22"/>
  <c r="L35" i="22"/>
  <c r="L36" i="22"/>
  <c r="L37" i="22"/>
  <c r="L38" i="22"/>
  <c r="L39" i="22"/>
  <c r="L40" i="22"/>
  <c r="L41" i="22"/>
  <c r="L42" i="22"/>
  <c r="L43" i="22"/>
  <c r="L44" i="22"/>
  <c r="L45" i="22"/>
  <c r="L46" i="22"/>
  <c r="D48" i="22"/>
  <c r="K8" i="21"/>
  <c r="K9" i="21"/>
  <c r="K10" i="21"/>
  <c r="K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D50" i="21"/>
  <c r="L8" i="21"/>
  <c r="L9" i="21"/>
  <c r="L10" i="21"/>
  <c r="L11" i="21"/>
  <c r="L12" i="21"/>
  <c r="L13" i="2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3" i="21"/>
  <c r="L34" i="21"/>
  <c r="L35" i="21"/>
  <c r="L36" i="21"/>
  <c r="L37" i="21"/>
  <c r="L38" i="21"/>
  <c r="L39" i="21"/>
  <c r="L40" i="21"/>
  <c r="L41" i="21"/>
  <c r="L42" i="21"/>
  <c r="L43" i="21"/>
  <c r="L44" i="21"/>
  <c r="L45" i="21"/>
  <c r="L46" i="21"/>
  <c r="L47" i="21"/>
  <c r="D49" i="21"/>
  <c r="K6" i="20"/>
  <c r="K7" i="20"/>
  <c r="K8" i="20"/>
  <c r="K9" i="20"/>
  <c r="K10" i="20"/>
  <c r="K11" i="20"/>
  <c r="K12" i="20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K53" i="20"/>
  <c r="K54" i="20"/>
  <c r="K55" i="20"/>
  <c r="K56" i="20"/>
  <c r="K57" i="20"/>
  <c r="D60" i="20"/>
  <c r="L6" i="20"/>
  <c r="L7" i="20"/>
  <c r="L8" i="20"/>
  <c r="L9" i="20"/>
  <c r="L10" i="20"/>
  <c r="L11" i="20"/>
  <c r="L12" i="20"/>
  <c r="L13" i="20"/>
  <c r="L14" i="20"/>
  <c r="L15" i="20"/>
  <c r="L16" i="20"/>
  <c r="L17" i="20"/>
  <c r="L18" i="20"/>
  <c r="L19" i="20"/>
  <c r="L20" i="20"/>
  <c r="L21" i="20"/>
  <c r="L22" i="20"/>
  <c r="L23" i="20"/>
  <c r="L24" i="20"/>
  <c r="L25" i="20"/>
  <c r="L26" i="20"/>
  <c r="L27" i="20"/>
  <c r="L28" i="20"/>
  <c r="L29" i="20"/>
  <c r="L30" i="20"/>
  <c r="L31" i="20"/>
  <c r="L32" i="20"/>
  <c r="L33" i="20"/>
  <c r="L34" i="20"/>
  <c r="L35" i="20"/>
  <c r="L36" i="20"/>
  <c r="L37" i="20"/>
  <c r="L38" i="20"/>
  <c r="L39" i="20"/>
  <c r="L40" i="20"/>
  <c r="L41" i="20"/>
  <c r="L42" i="20"/>
  <c r="L43" i="20"/>
  <c r="L44" i="20"/>
  <c r="L45" i="20"/>
  <c r="L46" i="20"/>
  <c r="L47" i="20"/>
  <c r="L48" i="20"/>
  <c r="L49" i="20"/>
  <c r="L50" i="20"/>
  <c r="L51" i="20"/>
  <c r="L52" i="20"/>
  <c r="L53" i="20"/>
  <c r="L54" i="20"/>
  <c r="L55" i="20"/>
  <c r="L56" i="20"/>
  <c r="L57" i="20"/>
  <c r="D59" i="20"/>
  <c r="K6" i="19"/>
  <c r="K7" i="19"/>
  <c r="K8" i="19"/>
  <c r="K9" i="19"/>
  <c r="K10" i="19"/>
  <c r="K11" i="19"/>
  <c r="K12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D52" i="19"/>
  <c r="L6" i="19"/>
  <c r="L7" i="19"/>
  <c r="L8" i="19"/>
  <c r="L9" i="19"/>
  <c r="L10" i="19"/>
  <c r="L11" i="19"/>
  <c r="L12" i="19"/>
  <c r="L13" i="19"/>
  <c r="L14" i="19"/>
  <c r="L15" i="19"/>
  <c r="L16" i="19"/>
  <c r="L17" i="19"/>
  <c r="L18" i="19"/>
  <c r="L19" i="19"/>
  <c r="L20" i="19"/>
  <c r="L21" i="19"/>
  <c r="L22" i="19"/>
  <c r="L23" i="19"/>
  <c r="L24" i="19"/>
  <c r="L25" i="19"/>
  <c r="L26" i="19"/>
  <c r="L27" i="19"/>
  <c r="L28" i="19"/>
  <c r="L29" i="19"/>
  <c r="L30" i="19"/>
  <c r="L31" i="19"/>
  <c r="L32" i="19"/>
  <c r="L33" i="19"/>
  <c r="L34" i="19"/>
  <c r="L35" i="19"/>
  <c r="L36" i="19"/>
  <c r="L37" i="19"/>
  <c r="L38" i="19"/>
  <c r="L39" i="19"/>
  <c r="L40" i="19"/>
  <c r="L41" i="19"/>
  <c r="L42" i="19"/>
  <c r="L43" i="19"/>
  <c r="L44" i="19"/>
  <c r="L45" i="19"/>
  <c r="L46" i="19"/>
  <c r="L47" i="19"/>
  <c r="L48" i="19"/>
  <c r="L49" i="19"/>
  <c r="D51" i="19"/>
  <c r="K8" i="18"/>
  <c r="K9" i="18"/>
  <c r="K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D49" i="18"/>
  <c r="L8" i="18"/>
  <c r="L9" i="18"/>
  <c r="L10" i="18"/>
  <c r="L11" i="18"/>
  <c r="L12" i="18"/>
  <c r="L13" i="18"/>
  <c r="L14" i="18"/>
  <c r="L15" i="18"/>
  <c r="L16" i="18"/>
  <c r="L17" i="18"/>
  <c r="L18" i="18"/>
  <c r="L19" i="18"/>
  <c r="L20" i="18"/>
  <c r="L21" i="18"/>
  <c r="L22" i="18"/>
  <c r="L23" i="18"/>
  <c r="L24" i="18"/>
  <c r="L25" i="18"/>
  <c r="L26" i="18"/>
  <c r="L27" i="18"/>
  <c r="L28" i="18"/>
  <c r="L29" i="18"/>
  <c r="L30" i="18"/>
  <c r="L31" i="18"/>
  <c r="L32" i="18"/>
  <c r="L33" i="18"/>
  <c r="L34" i="18"/>
  <c r="L35" i="18"/>
  <c r="L36" i="18"/>
  <c r="L37" i="18"/>
  <c r="L38" i="18"/>
  <c r="L39" i="18"/>
  <c r="L40" i="18"/>
  <c r="L41" i="18"/>
  <c r="L42" i="18"/>
  <c r="L43" i="18"/>
  <c r="L44" i="18"/>
  <c r="L45" i="18"/>
  <c r="L46" i="18"/>
  <c r="D48" i="18"/>
  <c r="K8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K39" i="17"/>
  <c r="K40" i="17"/>
  <c r="K41" i="17"/>
  <c r="K42" i="17"/>
  <c r="K43" i="17"/>
  <c r="K44" i="17"/>
  <c r="K45" i="17"/>
  <c r="K46" i="17"/>
  <c r="K47" i="17"/>
  <c r="K48" i="17"/>
  <c r="K49" i="17"/>
  <c r="K50" i="17"/>
  <c r="K51" i="17"/>
  <c r="D54" i="17"/>
  <c r="L8" i="17"/>
  <c r="L9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L39" i="17"/>
  <c r="L40" i="17"/>
  <c r="L41" i="17"/>
  <c r="L42" i="17"/>
  <c r="L43" i="17"/>
  <c r="L44" i="17"/>
  <c r="L45" i="17"/>
  <c r="L46" i="17"/>
  <c r="L47" i="17"/>
  <c r="L48" i="17"/>
  <c r="L49" i="17"/>
  <c r="L50" i="17"/>
  <c r="L51" i="17"/>
  <c r="D53" i="17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D49" i="16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D48" i="16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D46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D45" i="15"/>
</calcChain>
</file>

<file path=xl/sharedStrings.xml><?xml version="1.0" encoding="utf-8"?>
<sst xmlns="http://schemas.openxmlformats.org/spreadsheetml/2006/main" count="2401" uniqueCount="245">
  <si>
    <t>Results of Eighth Annual Howard County Dragonfly Count: June 1, 2013</t>
  </si>
  <si>
    <t>These are the species seen, listed in phylogenetic order</t>
  </si>
  <si>
    <t>Latin Name</t>
  </si>
  <si>
    <t>Common Name</t>
  </si>
  <si>
    <t>Territory number  (portion of county)</t>
  </si>
  <si>
    <t>Total # Seen</t>
  </si>
  <si>
    <t>Species seen?</t>
  </si>
  <si>
    <t>Family</t>
  </si>
  <si>
    <t>Genus</t>
  </si>
  <si>
    <t>Species</t>
  </si>
  <si>
    <t>1 (West)</t>
  </si>
  <si>
    <t>2  (North)</t>
  </si>
  <si>
    <t>3 (Central)</t>
  </si>
  <si>
    <t>4 (South)</t>
  </si>
  <si>
    <t>5 (East)</t>
  </si>
  <si>
    <t>1 if yes, 0 if no</t>
  </si>
  <si>
    <t>Calopterygidae</t>
  </si>
  <si>
    <t>Calopteryx</t>
  </si>
  <si>
    <t>maculata</t>
  </si>
  <si>
    <t>Ebony Jewelwing</t>
  </si>
  <si>
    <t>Lestidae</t>
  </si>
  <si>
    <t>Lestes</t>
  </si>
  <si>
    <t>australis</t>
  </si>
  <si>
    <t>Southern Spreadwing</t>
  </si>
  <si>
    <t>rectangularis</t>
  </si>
  <si>
    <t>Slender Spreadwing</t>
  </si>
  <si>
    <t>Coenagrionidae</t>
  </si>
  <si>
    <t>Amphiagrion</t>
  </si>
  <si>
    <t>Argia</t>
  </si>
  <si>
    <t>fumipennis</t>
  </si>
  <si>
    <t>Violet Dancer</t>
  </si>
  <si>
    <t>moesta</t>
  </si>
  <si>
    <t>Powdered Dancer</t>
  </si>
  <si>
    <t>tibialis</t>
  </si>
  <si>
    <t>Blue-tipped Dancer</t>
  </si>
  <si>
    <t>Enallagma</t>
  </si>
  <si>
    <t>aspersum</t>
  </si>
  <si>
    <t>Azure Bluet</t>
  </si>
  <si>
    <t>civile</t>
  </si>
  <si>
    <t>Familiar Bluet</t>
  </si>
  <si>
    <t>geminatum</t>
  </si>
  <si>
    <t>Skimming Bluet</t>
  </si>
  <si>
    <t>signatum</t>
  </si>
  <si>
    <t>Orange Bluet</t>
  </si>
  <si>
    <t>Ischnura</t>
  </si>
  <si>
    <t>hastata</t>
  </si>
  <si>
    <t>Citrine Forktail</t>
  </si>
  <si>
    <t>posita</t>
  </si>
  <si>
    <t>Fragile Forktail</t>
  </si>
  <si>
    <t>verticalis</t>
  </si>
  <si>
    <t>Eastern Forktail</t>
  </si>
  <si>
    <t>Petaluridae</t>
  </si>
  <si>
    <t>Tachopteryx</t>
  </si>
  <si>
    <t>Aeshnidae</t>
  </si>
  <si>
    <t>Anax</t>
  </si>
  <si>
    <t>junius</t>
  </si>
  <si>
    <t>Common Green Darner</t>
  </si>
  <si>
    <t>longipes</t>
  </si>
  <si>
    <t>Comet Darner</t>
  </si>
  <si>
    <t>Epiaeschna</t>
  </si>
  <si>
    <t>heros</t>
  </si>
  <si>
    <t>Swamp Darner</t>
  </si>
  <si>
    <t>Nasiaeschna</t>
  </si>
  <si>
    <t>pentacantha</t>
  </si>
  <si>
    <t>Cyrano Darner</t>
  </si>
  <si>
    <t>Gomphidae</t>
  </si>
  <si>
    <t>Hagenius</t>
  </si>
  <si>
    <t>brevistylus</t>
  </si>
  <si>
    <t>Dragonhunter</t>
  </si>
  <si>
    <t>Arigomphus</t>
  </si>
  <si>
    <t>villosipes</t>
  </si>
  <si>
    <t>Unicorn clubtail</t>
  </si>
  <si>
    <t>Dromogomphus</t>
  </si>
  <si>
    <t>spinosus</t>
  </si>
  <si>
    <t>Black-shouldered Spinyleg</t>
  </si>
  <si>
    <t>Gomphus</t>
  </si>
  <si>
    <t>lividus</t>
  </si>
  <si>
    <t>Ashy Clubtail</t>
  </si>
  <si>
    <t>exilis</t>
  </si>
  <si>
    <t>Lancet Clubtail</t>
  </si>
  <si>
    <t>quadricolor</t>
  </si>
  <si>
    <t>Rapids clubtail</t>
  </si>
  <si>
    <t>Progomphus</t>
  </si>
  <si>
    <t>obscurus</t>
  </si>
  <si>
    <t>Common Sanddragon</t>
  </si>
  <si>
    <t>Stylogomphus</t>
  </si>
  <si>
    <t>albistylus</t>
  </si>
  <si>
    <t>Eastern Least Clubtail</t>
  </si>
  <si>
    <t>Cordulegastridae</t>
  </si>
  <si>
    <t>Cordulegaster</t>
  </si>
  <si>
    <t>Corduliidae</t>
  </si>
  <si>
    <t>Epitheca</t>
  </si>
  <si>
    <t>cynosura</t>
  </si>
  <si>
    <t>Common Baskettail</t>
  </si>
  <si>
    <t>princeps</t>
  </si>
  <si>
    <t>Prince Baskettail</t>
  </si>
  <si>
    <t>Neurocordulia</t>
  </si>
  <si>
    <t>Libellulidae</t>
  </si>
  <si>
    <t>Pachydiplax</t>
  </si>
  <si>
    <t>longipennis</t>
  </si>
  <si>
    <t>Blue Dasher</t>
  </si>
  <si>
    <t>Celithemis</t>
  </si>
  <si>
    <t>elisa</t>
  </si>
  <si>
    <t>Calico Pennant</t>
  </si>
  <si>
    <t>fasciata</t>
  </si>
  <si>
    <t>Banded Pennant</t>
  </si>
  <si>
    <t>Erythemis</t>
  </si>
  <si>
    <t>simplicicollis</t>
  </si>
  <si>
    <t>Common Pondhawk</t>
  </si>
  <si>
    <t>Plathemis</t>
  </si>
  <si>
    <t>lydia</t>
  </si>
  <si>
    <t>Common Whitetail</t>
  </si>
  <si>
    <t>Perithemis</t>
  </si>
  <si>
    <t>tenera</t>
  </si>
  <si>
    <t>Eastern Amberwing</t>
  </si>
  <si>
    <t>Libellula</t>
  </si>
  <si>
    <t>cyanea</t>
  </si>
  <si>
    <t>Spangled Skimmer</t>
  </si>
  <si>
    <t>incesta</t>
  </si>
  <si>
    <t>Slaty Skimmer</t>
  </si>
  <si>
    <t>luctuosa</t>
  </si>
  <si>
    <t>Widow Skimmer</t>
  </si>
  <si>
    <t>pulchella</t>
  </si>
  <si>
    <t>Twelve-spotted Skimmer</t>
  </si>
  <si>
    <t>semifasciata</t>
  </si>
  <si>
    <t>Painted Skimmer</t>
  </si>
  <si>
    <t>vibrans</t>
  </si>
  <si>
    <t>Great Blue Skimmer</t>
  </si>
  <si>
    <t>Tramea</t>
  </si>
  <si>
    <t>carolina</t>
  </si>
  <si>
    <t>Carolina Saddlebags</t>
  </si>
  <si>
    <t>lacerata</t>
  </si>
  <si>
    <t>Black Saddlebags</t>
  </si>
  <si>
    <t>Number of species =</t>
  </si>
  <si>
    <t>Number of individuals =</t>
  </si>
  <si>
    <t>americana</t>
  </si>
  <si>
    <t>American Rubyspot</t>
  </si>
  <si>
    <t>vigilax</t>
  </si>
  <si>
    <t>Swamp Spreadwing</t>
  </si>
  <si>
    <t>saucium</t>
  </si>
  <si>
    <t>Eastern Red Damsel</t>
  </si>
  <si>
    <t>Seepage Dancer</t>
  </si>
  <si>
    <t>apicalis</t>
  </si>
  <si>
    <t>Blue-fronted Dancer</t>
  </si>
  <si>
    <t>translata</t>
  </si>
  <si>
    <t>Dusky Dancer</t>
  </si>
  <si>
    <t>basidens</t>
  </si>
  <si>
    <t>Double-striped Bluet</t>
  </si>
  <si>
    <t>exsulans</t>
  </si>
  <si>
    <t>Stream Bluet</t>
  </si>
  <si>
    <t>traviatum</t>
  </si>
  <si>
    <t>Slender Bluet</t>
  </si>
  <si>
    <t>kellicotti</t>
  </si>
  <si>
    <t>Lilypad Forktail</t>
  </si>
  <si>
    <t>thoreyi</t>
  </si>
  <si>
    <t>Gray Petaltail</t>
  </si>
  <si>
    <t>Boyeria</t>
  </si>
  <si>
    <t>vinosa</t>
  </si>
  <si>
    <t>Fawn Darner</t>
  </si>
  <si>
    <t>Rapids Clubtail</t>
  </si>
  <si>
    <t>vastus</t>
  </si>
  <si>
    <t>Unicorn Clubtail</t>
  </si>
  <si>
    <t>Ophiogomphus</t>
  </si>
  <si>
    <t>incurvatus</t>
  </si>
  <si>
    <t>Appalachian Snaketail</t>
  </si>
  <si>
    <t>bilineata</t>
  </si>
  <si>
    <t>Brown Spiketail</t>
  </si>
  <si>
    <t>Twin-spotted Spiketail</t>
  </si>
  <si>
    <t>Macromia</t>
  </si>
  <si>
    <t>Swift River Cruiser</t>
  </si>
  <si>
    <t>costalis</t>
  </si>
  <si>
    <t>Slender Baskettail</t>
  </si>
  <si>
    <t>obsoleta</t>
  </si>
  <si>
    <t>Umber Shadowdragon</t>
  </si>
  <si>
    <t>Somatochlora</t>
  </si>
  <si>
    <t>linearis</t>
  </si>
  <si>
    <t>Mocha Emerald</t>
  </si>
  <si>
    <t>eponina</t>
  </si>
  <si>
    <t>Halloween Pennant</t>
  </si>
  <si>
    <t>axilena</t>
  </si>
  <si>
    <t>Bar-winged Skimmer</t>
  </si>
  <si>
    <t>needhami</t>
  </si>
  <si>
    <t>Needham's Skimmer</t>
  </si>
  <si>
    <t>Sympetrum</t>
  </si>
  <si>
    <t>rubicundulum</t>
  </si>
  <si>
    <t>Ruby Meadowhawk</t>
  </si>
  <si>
    <t>vicinum</t>
  </si>
  <si>
    <t>Autumn Meadowhawk</t>
  </si>
  <si>
    <t>ambiguum</t>
  </si>
  <si>
    <t>Blue-faced Meadowhawk</t>
  </si>
  <si>
    <t>Pantala</t>
  </si>
  <si>
    <t>flavescens</t>
  </si>
  <si>
    <t>Wandering Glider</t>
  </si>
  <si>
    <t>hymenaea</t>
  </si>
  <si>
    <t>Spot-winged Glider</t>
  </si>
  <si>
    <t>bipunctulata</t>
  </si>
  <si>
    <t>semicinctum</t>
  </si>
  <si>
    <t>forcipatus</t>
  </si>
  <si>
    <t>Sweetflag Spreadwing</t>
  </si>
  <si>
    <t>vesperum</t>
  </si>
  <si>
    <t>Vesper Bluet</t>
  </si>
  <si>
    <t>Results of Tenth Annual Howard County Dragonfly Count: July 25, 2015</t>
  </si>
  <si>
    <t>pentacatha</t>
  </si>
  <si>
    <t>Macromiidae</t>
  </si>
  <si>
    <t>illinoiensis</t>
  </si>
  <si>
    <t>Epicordulia</t>
  </si>
  <si>
    <t>Results of First Annual Howard County Dragonfly Count: July 29, 2006</t>
  </si>
  <si>
    <t>Hetaerina</t>
  </si>
  <si>
    <t>auripennis</t>
  </si>
  <si>
    <t>Golden-winged Skimmer</t>
  </si>
  <si>
    <t>Band-winged Meadowhawk</t>
  </si>
  <si>
    <t>Species seen, listed in phylogenetic order</t>
  </si>
  <si>
    <t>Total Number</t>
  </si>
  <si>
    <t>Results of 12th Howard County Dragonfly Count: August 5, 2017</t>
  </si>
  <si>
    <t>Results of Second Annual Howard County Dragonfly Count: June 16, 2007</t>
  </si>
  <si>
    <t xml:space="preserve"> </t>
  </si>
  <si>
    <t>Comphus</t>
  </si>
  <si>
    <t>Tetragoneuria</t>
  </si>
  <si>
    <t>Results of Third Annual Howard County Dragonfly Count: August 23, 2008</t>
  </si>
  <si>
    <t>Results of Fourth Annual Howard County Dragonfly Count: July 25, 2009</t>
  </si>
  <si>
    <t>Results of Fifth Annual Howard County Dragonfly Count: June 5, 2010</t>
  </si>
  <si>
    <t>Results of Sixth Annual Howard County Dragonfly Count: August 20, 2011</t>
  </si>
  <si>
    <t>Results of Seventh Annual Howard County Dragonfly Count: July 28, 2012</t>
  </si>
  <si>
    <t>Results of Eleventh Annual Howard County Dragonfly Count: June 18, 2016</t>
  </si>
  <si>
    <t>Species found, listed in phylogenetic order</t>
  </si>
  <si>
    <t>Nehalennia</t>
  </si>
  <si>
    <t>gracilis</t>
  </si>
  <si>
    <t>Sphagnum Sprite</t>
  </si>
  <si>
    <t>illinoisensis</t>
  </si>
  <si>
    <t>erronea</t>
  </si>
  <si>
    <t>Tiger Spiketail</t>
  </si>
  <si>
    <t>Results of Ninth Annual Howard County Dragonfly Count: August 16, 2014</t>
  </si>
  <si>
    <t>Cobra clubtail</t>
  </si>
  <si>
    <t>July</t>
  </si>
  <si>
    <t>June</t>
  </si>
  <si>
    <t>Aug</t>
  </si>
  <si>
    <t>Combined Results From All Years</t>
  </si>
  <si>
    <t>Howard County Dragonfly Count</t>
  </si>
  <si>
    <t>Number of species</t>
  </si>
  <si>
    <t>Number of individuals</t>
  </si>
  <si>
    <t>June median</t>
  </si>
  <si>
    <t>July median</t>
  </si>
  <si>
    <t>Aug median</t>
  </si>
  <si>
    <t>Combined Results From All Years, Grouped by Season</t>
  </si>
  <si>
    <t>Scroll to bottom to see totals and 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</si>
</sst>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14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3"/>
      <color indexed="12"/>
      <name val="Arial"/>
      <family val="2"/>
    </font>
    <font>
      <sz val="13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0000FF"/>
      <name val="Arial"/>
      <family val="2"/>
    </font>
    <font>
      <b/>
      <sz val="12"/>
      <color theme="8" tint="-0.249977111117893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0070C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16" fillId="0" borderId="0"/>
    <xf numFmtId="0" fontId="4" fillId="0" borderId="0"/>
  </cellStyleXfs>
  <cellXfs count="453">
    <xf numFmtId="0" fontId="0" fillId="0" borderId="0" xfId="0"/>
    <xf numFmtId="0" fontId="16" fillId="0" borderId="0" xfId="1"/>
    <xf numFmtId="0" fontId="17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6" fillId="0" borderId="0" xfId="1" applyAlignment="1">
      <alignment horizontal="center"/>
    </xf>
    <xf numFmtId="0" fontId="10" fillId="0" borderId="5" xfId="1" applyFont="1" applyBorder="1"/>
    <xf numFmtId="0" fontId="10" fillId="0" borderId="6" xfId="1" applyFont="1" applyBorder="1"/>
    <xf numFmtId="0" fontId="10" fillId="0" borderId="7" xfId="1" applyFont="1" applyBorder="1"/>
    <xf numFmtId="0" fontId="12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6" fillId="0" borderId="12" xfId="1" applyFill="1" applyBorder="1"/>
    <xf numFmtId="0" fontId="15" fillId="0" borderId="24" xfId="1" applyFont="1" applyFill="1" applyBorder="1"/>
    <xf numFmtId="0" fontId="15" fillId="0" borderId="25" xfId="1" applyFont="1" applyFill="1" applyBorder="1"/>
    <xf numFmtId="0" fontId="4" fillId="0" borderId="23" xfId="1" applyFont="1" applyFill="1" applyBorder="1"/>
    <xf numFmtId="0" fontId="16" fillId="0" borderId="23" xfId="1" applyFill="1" applyBorder="1"/>
    <xf numFmtId="0" fontId="16" fillId="0" borderId="24" xfId="1" applyFill="1" applyBorder="1"/>
    <xf numFmtId="0" fontId="16" fillId="0" borderId="25" xfId="1" applyFill="1" applyBorder="1"/>
    <xf numFmtId="0" fontId="10" fillId="0" borderId="26" xfId="1" applyFont="1" applyFill="1" applyBorder="1"/>
    <xf numFmtId="0" fontId="4" fillId="0" borderId="0" xfId="1" applyFont="1" applyFill="1" applyBorder="1" applyAlignment="1">
      <alignment horizontal="center"/>
    </xf>
    <xf numFmtId="0" fontId="16" fillId="0" borderId="45" xfId="1" applyFill="1" applyBorder="1"/>
    <xf numFmtId="0" fontId="15" fillId="0" borderId="46" xfId="1" applyFont="1" applyFill="1" applyBorder="1"/>
    <xf numFmtId="0" fontId="15" fillId="0" borderId="47" xfId="1" applyFont="1" applyFill="1" applyBorder="1"/>
    <xf numFmtId="0" fontId="4" fillId="0" borderId="49" xfId="1" applyFont="1" applyFill="1" applyBorder="1"/>
    <xf numFmtId="0" fontId="16" fillId="0" borderId="49" xfId="1" applyFill="1" applyBorder="1"/>
    <xf numFmtId="0" fontId="16" fillId="0" borderId="46" xfId="1" applyFill="1" applyBorder="1"/>
    <xf numFmtId="0" fontId="16" fillId="0" borderId="47" xfId="1" applyFill="1" applyBorder="1"/>
    <xf numFmtId="0" fontId="10" fillId="0" borderId="48" xfId="1" applyFont="1" applyFill="1" applyBorder="1"/>
    <xf numFmtId="0" fontId="16" fillId="0" borderId="27" xfId="1" applyFill="1" applyBorder="1"/>
    <xf numFmtId="0" fontId="15" fillId="0" borderId="19" xfId="1" applyFont="1" applyFill="1" applyBorder="1"/>
    <xf numFmtId="0" fontId="15" fillId="0" borderId="20" xfId="1" applyFont="1" applyFill="1" applyBorder="1"/>
    <xf numFmtId="0" fontId="4" fillId="0" borderId="21" xfId="1" applyFont="1" applyFill="1" applyBorder="1"/>
    <xf numFmtId="0" fontId="16" fillId="0" borderId="21" xfId="1" applyFill="1" applyBorder="1"/>
    <xf numFmtId="0" fontId="16" fillId="0" borderId="19" xfId="1" applyFill="1" applyBorder="1"/>
    <xf numFmtId="0" fontId="16" fillId="0" borderId="20" xfId="1" applyFill="1" applyBorder="1"/>
    <xf numFmtId="0" fontId="10" fillId="0" borderId="22" xfId="1" applyFont="1" applyFill="1" applyBorder="1"/>
    <xf numFmtId="0" fontId="16" fillId="0" borderId="27" xfId="1" applyBorder="1"/>
    <xf numFmtId="0" fontId="15" fillId="0" borderId="24" xfId="1" applyFont="1" applyBorder="1"/>
    <xf numFmtId="0" fontId="15" fillId="0" borderId="25" xfId="1" applyFont="1" applyBorder="1"/>
    <xf numFmtId="0" fontId="4" fillId="0" borderId="23" xfId="1" applyFont="1" applyBorder="1"/>
    <xf numFmtId="0" fontId="16" fillId="0" borderId="23" xfId="1" applyBorder="1"/>
    <xf numFmtId="0" fontId="16" fillId="0" borderId="24" xfId="1" applyBorder="1"/>
    <xf numFmtId="0" fontId="16" fillId="0" borderId="25" xfId="1" applyBorder="1"/>
    <xf numFmtId="0" fontId="10" fillId="0" borderId="26" xfId="1" applyFont="1" applyBorder="1"/>
    <xf numFmtId="0" fontId="15" fillId="0" borderId="19" xfId="1" applyFont="1" applyBorder="1"/>
    <xf numFmtId="0" fontId="15" fillId="0" borderId="20" xfId="1" applyFont="1" applyBorder="1"/>
    <xf numFmtId="0" fontId="4" fillId="0" borderId="21" xfId="1" applyFont="1" applyBorder="1"/>
    <xf numFmtId="0" fontId="16" fillId="0" borderId="21" xfId="1" applyBorder="1"/>
    <xf numFmtId="0" fontId="16" fillId="0" borderId="19" xfId="1" applyBorder="1"/>
    <xf numFmtId="0" fontId="16" fillId="0" borderId="20" xfId="1" applyBorder="1"/>
    <xf numFmtId="0" fontId="10" fillId="0" borderId="22" xfId="1" applyFont="1" applyBorder="1"/>
    <xf numFmtId="0" fontId="16" fillId="0" borderId="45" xfId="1" applyBorder="1"/>
    <xf numFmtId="0" fontId="15" fillId="0" borderId="46" xfId="1" applyFont="1" applyBorder="1"/>
    <xf numFmtId="0" fontId="15" fillId="0" borderId="47" xfId="1" applyFont="1" applyBorder="1"/>
    <xf numFmtId="0" fontId="4" fillId="0" borderId="49" xfId="1" applyFont="1" applyBorder="1"/>
    <xf numFmtId="0" fontId="16" fillId="0" borderId="49" xfId="1" applyBorder="1"/>
    <xf numFmtId="0" fontId="16" fillId="0" borderId="46" xfId="1" applyBorder="1"/>
    <xf numFmtId="0" fontId="16" fillId="0" borderId="47" xfId="1" applyBorder="1"/>
    <xf numFmtId="0" fontId="16" fillId="0" borderId="55" xfId="1" applyBorder="1"/>
    <xf numFmtId="0" fontId="15" fillId="0" borderId="56" xfId="1" applyFont="1" applyBorder="1"/>
    <xf numFmtId="0" fontId="15" fillId="0" borderId="57" xfId="1" applyFont="1" applyBorder="1"/>
    <xf numFmtId="0" fontId="4" fillId="0" borderId="55" xfId="1" applyFont="1" applyBorder="1"/>
    <xf numFmtId="0" fontId="16" fillId="0" borderId="56" xfId="1" applyBorder="1"/>
    <xf numFmtId="0" fontId="16" fillId="0" borderId="57" xfId="1" applyBorder="1"/>
    <xf numFmtId="0" fontId="10" fillId="0" borderId="59" xfId="1" applyFont="1" applyBorder="1"/>
    <xf numFmtId="0" fontId="16" fillId="0" borderId="36" xfId="1" applyBorder="1"/>
    <xf numFmtId="0" fontId="15" fillId="0" borderId="37" xfId="1" applyFont="1" applyBorder="1"/>
    <xf numFmtId="0" fontId="15" fillId="0" borderId="38" xfId="1" applyFont="1" applyBorder="1"/>
    <xf numFmtId="0" fontId="4" fillId="0" borderId="40" xfId="1" applyFont="1" applyBorder="1"/>
    <xf numFmtId="0" fontId="16" fillId="0" borderId="40" xfId="1" applyBorder="1"/>
    <xf numFmtId="0" fontId="16" fillId="0" borderId="37" xfId="1" applyBorder="1"/>
    <xf numFmtId="0" fontId="16" fillId="0" borderId="38" xfId="1" applyBorder="1"/>
    <xf numFmtId="0" fontId="10" fillId="0" borderId="39" xfId="1" applyFont="1" applyBorder="1"/>
    <xf numFmtId="0" fontId="8" fillId="0" borderId="0" xfId="1" applyFont="1" applyAlignment="1">
      <alignment horizontal="right"/>
    </xf>
    <xf numFmtId="0" fontId="8" fillId="0" borderId="0" xfId="1" applyFont="1" applyAlignment="1">
      <alignment horizontal="left"/>
    </xf>
    <xf numFmtId="0" fontId="1" fillId="0" borderId="0" xfId="1" applyFont="1"/>
    <xf numFmtId="0" fontId="1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15" fillId="0" borderId="32" xfId="1" applyFont="1" applyFill="1" applyBorder="1"/>
    <xf numFmtId="0" fontId="15" fillId="0" borderId="33" xfId="1" applyFont="1" applyFill="1" applyBorder="1"/>
    <xf numFmtId="0" fontId="4" fillId="0" borderId="27" xfId="1" applyFont="1" applyFill="1" applyBorder="1"/>
    <xf numFmtId="0" fontId="16" fillId="0" borderId="32" xfId="1" applyFill="1" applyBorder="1"/>
    <xf numFmtId="0" fontId="16" fillId="0" borderId="33" xfId="1" applyFill="1" applyBorder="1"/>
    <xf numFmtId="0" fontId="10" fillId="0" borderId="35" xfId="1" applyFont="1" applyFill="1" applyBorder="1"/>
    <xf numFmtId="0" fontId="16" fillId="0" borderId="55" xfId="1" applyFill="1" applyBorder="1"/>
    <xf numFmtId="0" fontId="15" fillId="0" borderId="56" xfId="1" applyFont="1" applyFill="1" applyBorder="1"/>
    <xf numFmtId="0" fontId="15" fillId="0" borderId="57" xfId="1" applyFont="1" applyFill="1" applyBorder="1"/>
    <xf numFmtId="0" fontId="4" fillId="0" borderId="55" xfId="1" applyFont="1" applyFill="1" applyBorder="1"/>
    <xf numFmtId="0" fontId="16" fillId="0" borderId="56" xfId="1" applyFill="1" applyBorder="1"/>
    <xf numFmtId="0" fontId="16" fillId="0" borderId="57" xfId="1" applyFill="1" applyBorder="1"/>
    <xf numFmtId="0" fontId="10" fillId="0" borderId="59" xfId="1" applyFont="1" applyFill="1" applyBorder="1"/>
    <xf numFmtId="0" fontId="15" fillId="0" borderId="61" xfId="1" applyFont="1" applyFill="1" applyBorder="1"/>
    <xf numFmtId="0" fontId="15" fillId="0" borderId="62" xfId="1" applyFont="1" applyFill="1" applyBorder="1"/>
    <xf numFmtId="0" fontId="4" fillId="0" borderId="18" xfId="1" applyFont="1" applyFill="1" applyBorder="1"/>
    <xf numFmtId="0" fontId="16" fillId="0" borderId="18" xfId="1" applyFill="1" applyBorder="1"/>
    <xf numFmtId="0" fontId="16" fillId="0" borderId="61" xfId="1" applyFill="1" applyBorder="1"/>
    <xf numFmtId="0" fontId="16" fillId="0" borderId="62" xfId="1" applyFill="1" applyBorder="1"/>
    <xf numFmtId="0" fontId="10" fillId="0" borderId="63" xfId="1" applyFont="1" applyFill="1" applyBorder="1"/>
    <xf numFmtId="0" fontId="16" fillId="0" borderId="64" xfId="1" applyFill="1" applyBorder="1"/>
    <xf numFmtId="0" fontId="15" fillId="0" borderId="65" xfId="1" applyFont="1" applyFill="1" applyBorder="1"/>
    <xf numFmtId="0" fontId="15" fillId="0" borderId="66" xfId="1" applyFont="1" applyFill="1" applyBorder="1"/>
    <xf numFmtId="0" fontId="4" fillId="0" borderId="67" xfId="1" applyFont="1" applyFill="1" applyBorder="1"/>
    <xf numFmtId="0" fontId="16" fillId="0" borderId="67" xfId="1" applyFill="1" applyBorder="1"/>
    <xf numFmtId="0" fontId="16" fillId="0" borderId="65" xfId="1" applyFill="1" applyBorder="1"/>
    <xf numFmtId="0" fontId="16" fillId="0" borderId="66" xfId="1" applyFill="1" applyBorder="1"/>
    <xf numFmtId="0" fontId="10" fillId="0" borderId="68" xfId="1" applyFont="1" applyFill="1" applyBorder="1"/>
    <xf numFmtId="0" fontId="16" fillId="0" borderId="64" xfId="1" applyBorder="1"/>
    <xf numFmtId="0" fontId="15" fillId="0" borderId="65" xfId="1" applyFont="1" applyBorder="1"/>
    <xf numFmtId="0" fontId="15" fillId="0" borderId="66" xfId="1" applyFont="1" applyBorder="1"/>
    <xf numFmtId="0" fontId="4" fillId="0" borderId="67" xfId="1" applyFont="1" applyBorder="1"/>
    <xf numFmtId="0" fontId="16" fillId="0" borderId="67" xfId="1" applyBorder="1"/>
    <xf numFmtId="0" fontId="16" fillId="0" borderId="65" xfId="1" applyBorder="1"/>
    <xf numFmtId="0" fontId="16" fillId="0" borderId="66" xfId="1" applyBorder="1"/>
    <xf numFmtId="0" fontId="10" fillId="0" borderId="68" xfId="1" applyFont="1" applyBorder="1"/>
    <xf numFmtId="0" fontId="15" fillId="0" borderId="61" xfId="1" applyFont="1" applyBorder="1"/>
    <xf numFmtId="0" fontId="15" fillId="0" borderId="62" xfId="1" applyFont="1" applyBorder="1"/>
    <xf numFmtId="0" fontId="4" fillId="0" borderId="18" xfId="1" applyFont="1" applyBorder="1"/>
    <xf numFmtId="0" fontId="16" fillId="0" borderId="18" xfId="1" applyBorder="1"/>
    <xf numFmtId="0" fontId="16" fillId="0" borderId="61" xfId="1" applyBorder="1"/>
    <xf numFmtId="0" fontId="16" fillId="0" borderId="62" xfId="1" applyBorder="1"/>
    <xf numFmtId="0" fontId="10" fillId="0" borderId="63" xfId="1" applyFont="1" applyBorder="1"/>
    <xf numFmtId="0" fontId="10" fillId="0" borderId="0" xfId="1" applyFont="1" applyAlignment="1">
      <alignment horizontal="center"/>
    </xf>
    <xf numFmtId="0" fontId="4" fillId="0" borderId="0" xfId="1" applyFont="1"/>
    <xf numFmtId="0" fontId="18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0" fillId="0" borderId="5" xfId="1" applyFont="1" applyFill="1" applyBorder="1"/>
    <xf numFmtId="0" fontId="10" fillId="0" borderId="6" xfId="1" applyFont="1" applyFill="1" applyBorder="1"/>
    <xf numFmtId="0" fontId="10" fillId="0" borderId="7" xfId="1" applyFont="1" applyFill="1" applyBorder="1"/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7" xfId="1" applyFont="1" applyFill="1" applyBorder="1"/>
    <xf numFmtId="0" fontId="15" fillId="0" borderId="13" xfId="1" applyFont="1" applyFill="1" applyBorder="1"/>
    <xf numFmtId="0" fontId="15" fillId="0" borderId="14" xfId="1" applyFont="1" applyFill="1" applyBorder="1"/>
    <xf numFmtId="0" fontId="4" fillId="0" borderId="15" xfId="1" applyFont="1" applyFill="1" applyBorder="1"/>
    <xf numFmtId="0" fontId="4" fillId="0" borderId="17" xfId="1" applyFont="1" applyBorder="1"/>
    <xf numFmtId="0" fontId="4" fillId="0" borderId="69" xfId="1" applyFont="1" applyFill="1" applyBorder="1"/>
    <xf numFmtId="0" fontId="4" fillId="0" borderId="13" xfId="1" applyFont="1" applyFill="1" applyBorder="1"/>
    <xf numFmtId="0" fontId="4" fillId="0" borderId="14" xfId="1" applyFont="1" applyFill="1" applyBorder="1" applyAlignment="1"/>
    <xf numFmtId="0" fontId="4" fillId="0" borderId="26" xfId="1" applyFont="1" applyFill="1" applyBorder="1"/>
    <xf numFmtId="0" fontId="4" fillId="0" borderId="70" xfId="1" applyFont="1" applyFill="1" applyBorder="1"/>
    <xf numFmtId="0" fontId="4" fillId="0" borderId="24" xfId="1" applyFont="1" applyFill="1" applyBorder="1"/>
    <xf numFmtId="0" fontId="4" fillId="0" borderId="25" xfId="1" applyFont="1" applyFill="1" applyBorder="1"/>
    <xf numFmtId="0" fontId="4" fillId="0" borderId="22" xfId="1" applyFont="1" applyFill="1" applyBorder="1"/>
    <xf numFmtId="0" fontId="4" fillId="0" borderId="19" xfId="1" applyFont="1" applyFill="1" applyBorder="1"/>
    <xf numFmtId="0" fontId="4" fillId="0" borderId="20" xfId="1" applyFont="1" applyFill="1" applyBorder="1"/>
    <xf numFmtId="0" fontId="4" fillId="0" borderId="27" xfId="1" applyFont="1" applyBorder="1"/>
    <xf numFmtId="0" fontId="4" fillId="0" borderId="30" xfId="1" applyFont="1" applyFill="1" applyBorder="1"/>
    <xf numFmtId="0" fontId="4" fillId="0" borderId="28" xfId="1" applyFont="1" applyBorder="1"/>
    <xf numFmtId="0" fontId="4" fillId="0" borderId="29" xfId="1" applyFont="1" applyFill="1" applyBorder="1"/>
    <xf numFmtId="0" fontId="4" fillId="0" borderId="31" xfId="1" applyFont="1" applyFill="1" applyBorder="1"/>
    <xf numFmtId="0" fontId="4" fillId="0" borderId="19" xfId="1" applyFont="1" applyBorder="1"/>
    <xf numFmtId="0" fontId="4" fillId="0" borderId="20" xfId="1" applyFont="1" applyBorder="1"/>
    <xf numFmtId="0" fontId="4" fillId="0" borderId="31" xfId="1" applyFont="1" applyBorder="1"/>
    <xf numFmtId="0" fontId="4" fillId="0" borderId="24" xfId="1" applyFont="1" applyBorder="1"/>
    <xf numFmtId="0" fontId="4" fillId="0" borderId="25" xfId="1" applyFont="1" applyBorder="1"/>
    <xf numFmtId="0" fontId="4" fillId="0" borderId="36" xfId="1" applyFont="1" applyFill="1" applyBorder="1"/>
    <xf numFmtId="0" fontId="15" fillId="0" borderId="37" xfId="1" applyFont="1" applyFill="1" applyBorder="1"/>
    <xf numFmtId="0" fontId="15" fillId="0" borderId="38" xfId="1" applyFont="1" applyFill="1" applyBorder="1"/>
    <xf numFmtId="0" fontId="4" fillId="0" borderId="40" xfId="1" applyFont="1" applyFill="1" applyBorder="1"/>
    <xf numFmtId="0" fontId="4" fillId="0" borderId="37" xfId="1" applyFont="1" applyBorder="1"/>
    <xf numFmtId="0" fontId="4" fillId="0" borderId="38" xfId="1" applyFont="1" applyBorder="1"/>
    <xf numFmtId="0" fontId="10" fillId="0" borderId="39" xfId="1" applyFont="1" applyFill="1" applyBorder="1"/>
    <xf numFmtId="0" fontId="4" fillId="0" borderId="0" xfId="1" applyFont="1" applyFill="1"/>
    <xf numFmtId="0" fontId="4" fillId="0" borderId="0" xfId="1" applyFont="1" applyFill="1" applyBorder="1"/>
    <xf numFmtId="0" fontId="20" fillId="0" borderId="0" xfId="1" applyFont="1" applyAlignment="1">
      <alignment horizontal="center"/>
    </xf>
    <xf numFmtId="0" fontId="16" fillId="0" borderId="41" xfId="1" applyFill="1" applyBorder="1"/>
    <xf numFmtId="0" fontId="15" fillId="0" borderId="42" xfId="1" applyFont="1" applyFill="1" applyBorder="1"/>
    <xf numFmtId="0" fontId="15" fillId="0" borderId="43" xfId="1" applyFont="1" applyFill="1" applyBorder="1"/>
    <xf numFmtId="0" fontId="4" fillId="0" borderId="41" xfId="1" applyFont="1" applyFill="1" applyBorder="1"/>
    <xf numFmtId="0" fontId="16" fillId="0" borderId="42" xfId="1" applyFill="1" applyBorder="1"/>
    <xf numFmtId="0" fontId="16" fillId="0" borderId="43" xfId="1" applyFill="1" applyBorder="1"/>
    <xf numFmtId="0" fontId="10" fillId="0" borderId="44" xfId="1" applyFont="1" applyFill="1" applyBorder="1"/>
    <xf numFmtId="0" fontId="15" fillId="0" borderId="52" xfId="1" applyFont="1" applyFill="1" applyBorder="1"/>
    <xf numFmtId="0" fontId="15" fillId="0" borderId="53" xfId="1" applyFont="1" applyFill="1" applyBorder="1"/>
    <xf numFmtId="0" fontId="4" fillId="0" borderId="45" xfId="1" applyFont="1" applyFill="1" applyBorder="1"/>
    <xf numFmtId="0" fontId="16" fillId="0" borderId="52" xfId="1" applyFill="1" applyBorder="1"/>
    <xf numFmtId="0" fontId="16" fillId="0" borderId="53" xfId="1" applyFill="1" applyBorder="1"/>
    <xf numFmtId="0" fontId="10" fillId="0" borderId="54" xfId="1" applyFont="1" applyFill="1" applyBorder="1"/>
    <xf numFmtId="0" fontId="16" fillId="0" borderId="0" xfId="1" applyBorder="1" applyAlignment="1">
      <alignment horizontal="center"/>
    </xf>
    <xf numFmtId="0" fontId="15" fillId="0" borderId="52" xfId="1" applyFont="1" applyBorder="1"/>
    <xf numFmtId="0" fontId="15" fillId="0" borderId="53" xfId="1" applyFont="1" applyBorder="1"/>
    <xf numFmtId="0" fontId="4" fillId="0" borderId="45" xfId="1" applyFont="1" applyBorder="1"/>
    <xf numFmtId="0" fontId="16" fillId="0" borderId="52" xfId="1" applyBorder="1"/>
    <xf numFmtId="0" fontId="16" fillId="0" borderId="53" xfId="1" applyBorder="1"/>
    <xf numFmtId="0" fontId="16" fillId="0" borderId="0" xfId="1" applyBorder="1"/>
    <xf numFmtId="0" fontId="16" fillId="0" borderId="28" xfId="1" applyBorder="1"/>
    <xf numFmtId="0" fontId="16" fillId="0" borderId="29" xfId="1" applyBorder="1"/>
    <xf numFmtId="0" fontId="10" fillId="0" borderId="15" xfId="1" applyFont="1" applyFill="1" applyBorder="1"/>
    <xf numFmtId="0" fontId="4" fillId="0" borderId="48" xfId="1" applyFont="1" applyFill="1" applyBorder="1"/>
    <xf numFmtId="0" fontId="4" fillId="0" borderId="59" xfId="1" applyFont="1" applyBorder="1"/>
    <xf numFmtId="0" fontId="4" fillId="0" borderId="22" xfId="1" applyFont="1" applyBorder="1"/>
    <xf numFmtId="0" fontId="16" fillId="0" borderId="60" xfId="1" applyBorder="1"/>
    <xf numFmtId="0" fontId="16" fillId="0" borderId="0" xfId="1" applyAlignment="1">
      <alignment vertical="top"/>
    </xf>
    <xf numFmtId="0" fontId="23" fillId="0" borderId="0" xfId="1" applyFont="1"/>
    <xf numFmtId="0" fontId="4" fillId="0" borderId="44" xfId="1" applyFont="1" applyFill="1" applyBorder="1"/>
    <xf numFmtId="0" fontId="15" fillId="0" borderId="32" xfId="1" applyFont="1" applyBorder="1"/>
    <xf numFmtId="0" fontId="15" fillId="0" borderId="33" xfId="1" applyFont="1" applyBorder="1"/>
    <xf numFmtId="0" fontId="4" fillId="0" borderId="0" xfId="1" applyFont="1" applyAlignment="1">
      <alignment horizontal="left" indent="1"/>
    </xf>
    <xf numFmtId="0" fontId="16" fillId="0" borderId="32" xfId="1" applyBorder="1"/>
    <xf numFmtId="0" fontId="16" fillId="0" borderId="33" xfId="1" applyBorder="1"/>
    <xf numFmtId="0" fontId="4" fillId="0" borderId="72" xfId="1" applyFont="1" applyBorder="1"/>
    <xf numFmtId="0" fontId="4" fillId="0" borderId="54" xfId="1" applyFont="1" applyBorder="1"/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0" fillId="0" borderId="21" xfId="1" applyFont="1" applyFill="1" applyBorder="1"/>
    <xf numFmtId="0" fontId="4" fillId="0" borderId="59" xfId="1" applyFont="1" applyFill="1" applyBorder="1"/>
    <xf numFmtId="0" fontId="16" fillId="0" borderId="73" xfId="1" applyBorder="1"/>
    <xf numFmtId="0" fontId="16" fillId="0" borderId="74" xfId="1" applyBorder="1"/>
    <xf numFmtId="0" fontId="10" fillId="0" borderId="8" xfId="1" applyFont="1" applyFill="1" applyBorder="1"/>
    <xf numFmtId="0" fontId="16" fillId="0" borderId="16" xfId="1" applyBorder="1"/>
    <xf numFmtId="0" fontId="16" fillId="0" borderId="17" xfId="1" applyFill="1" applyBorder="1"/>
    <xf numFmtId="0" fontId="16" fillId="0" borderId="13" xfId="1" applyFill="1" applyBorder="1"/>
    <xf numFmtId="0" fontId="16" fillId="0" borderId="14" xfId="1" applyFill="1" applyBorder="1" applyAlignment="1"/>
    <xf numFmtId="0" fontId="16" fillId="0" borderId="0" xfId="1" applyFill="1"/>
    <xf numFmtId="0" fontId="4" fillId="0" borderId="34" xfId="1" applyFont="1" applyFill="1" applyBorder="1"/>
    <xf numFmtId="0" fontId="16" fillId="0" borderId="36" xfId="1" applyFill="1" applyBorder="1"/>
    <xf numFmtId="0" fontId="4" fillId="0" borderId="39" xfId="1" applyFont="1" applyFill="1" applyBorder="1"/>
    <xf numFmtId="0" fontId="4" fillId="0" borderId="12" xfId="1" applyFont="1" applyFill="1" applyBorder="1"/>
    <xf numFmtId="0" fontId="4" fillId="0" borderId="29" xfId="1" applyFont="1" applyBorder="1"/>
    <xf numFmtId="0" fontId="4" fillId="0" borderId="32" xfId="1" applyFont="1" applyFill="1" applyBorder="1"/>
    <xf numFmtId="0" fontId="4" fillId="0" borderId="33" xfId="1" applyFont="1" applyFill="1" applyBorder="1"/>
    <xf numFmtId="0" fontId="3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12" fillId="0" borderId="10" xfId="1" applyFont="1" applyFill="1" applyBorder="1" applyAlignment="1">
      <alignment horizontal="center" vertical="center"/>
    </xf>
    <xf numFmtId="0" fontId="15" fillId="0" borderId="50" xfId="1" applyFont="1" applyFill="1" applyBorder="1"/>
    <xf numFmtId="0" fontId="4" fillId="0" borderId="51" xfId="1" applyFont="1" applyFill="1" applyBorder="1"/>
    <xf numFmtId="0" fontId="16" fillId="0" borderId="31" xfId="1" applyFill="1" applyBorder="1"/>
    <xf numFmtId="0" fontId="16" fillId="0" borderId="50" xfId="1" applyFill="1" applyBorder="1"/>
    <xf numFmtId="0" fontId="4" fillId="0" borderId="34" xfId="1" applyFont="1" applyFill="1" applyBorder="1" applyAlignment="1">
      <alignment horizontal="center"/>
    </xf>
    <xf numFmtId="0" fontId="4" fillId="0" borderId="58" xfId="1" applyFont="1" applyBorder="1"/>
    <xf numFmtId="0" fontId="16" fillId="0" borderId="37" xfId="1" applyFill="1" applyBorder="1"/>
    <xf numFmtId="0" fontId="1" fillId="0" borderId="0" xfId="2" applyFont="1"/>
    <xf numFmtId="0" fontId="10" fillId="0" borderId="0" xfId="2" applyFont="1" applyAlignment="1">
      <alignment horizontal="center"/>
    </xf>
    <xf numFmtId="0" fontId="4" fillId="0" borderId="0" xfId="2" applyFont="1"/>
    <xf numFmtId="0" fontId="18" fillId="0" borderId="0" xfId="2" applyFont="1" applyAlignment="1">
      <alignment horizontal="center"/>
    </xf>
    <xf numFmtId="0" fontId="19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10" fillId="0" borderId="5" xfId="2" applyFont="1" applyFill="1" applyBorder="1"/>
    <xf numFmtId="0" fontId="10" fillId="0" borderId="6" xfId="2" applyFont="1" applyFill="1" applyBorder="1"/>
    <xf numFmtId="0" fontId="10" fillId="0" borderId="7" xfId="2" applyFont="1" applyFill="1" applyBorder="1"/>
    <xf numFmtId="0" fontId="4" fillId="0" borderId="0" xfId="2" applyFont="1" applyFill="1" applyBorder="1" applyAlignment="1">
      <alignment horizontal="center" vertical="center"/>
    </xf>
    <xf numFmtId="0" fontId="4" fillId="0" borderId="12" xfId="2" applyFont="1" applyFill="1" applyBorder="1"/>
    <xf numFmtId="0" fontId="15" fillId="0" borderId="13" xfId="2" applyFont="1" applyFill="1" applyBorder="1"/>
    <xf numFmtId="0" fontId="15" fillId="0" borderId="14" xfId="2" applyFont="1" applyFill="1" applyBorder="1"/>
    <xf numFmtId="0" fontId="4" fillId="0" borderId="15" xfId="2" applyFont="1" applyFill="1" applyBorder="1"/>
    <xf numFmtId="0" fontId="4" fillId="0" borderId="17" xfId="2" applyFont="1" applyBorder="1"/>
    <xf numFmtId="0" fontId="4" fillId="0" borderId="69" xfId="2" applyFont="1" applyFill="1" applyBorder="1"/>
    <xf numFmtId="0" fontId="4" fillId="0" borderId="13" xfId="2" applyFont="1" applyFill="1" applyBorder="1"/>
    <xf numFmtId="0" fontId="4" fillId="0" borderId="14" xfId="2" applyFont="1" applyFill="1" applyBorder="1" applyAlignment="1"/>
    <xf numFmtId="0" fontId="10" fillId="0" borderId="26" xfId="2" applyFont="1" applyFill="1" applyBorder="1"/>
    <xf numFmtId="0" fontId="4" fillId="0" borderId="0" xfId="2" applyFont="1" applyFill="1" applyBorder="1" applyAlignment="1">
      <alignment horizontal="center"/>
    </xf>
    <xf numFmtId="0" fontId="4" fillId="0" borderId="23" xfId="2" applyFont="1" applyFill="1" applyBorder="1"/>
    <xf numFmtId="0" fontId="15" fillId="0" borderId="24" xfId="2" applyFont="1" applyFill="1" applyBorder="1"/>
    <xf numFmtId="0" fontId="15" fillId="0" borderId="25" xfId="2" applyFont="1" applyFill="1" applyBorder="1"/>
    <xf numFmtId="0" fontId="4" fillId="0" borderId="26" xfId="2" applyFont="1" applyFill="1" applyBorder="1"/>
    <xf numFmtId="0" fontId="4" fillId="0" borderId="23" xfId="2" applyFont="1" applyBorder="1"/>
    <xf numFmtId="0" fontId="4" fillId="0" borderId="70" xfId="2" applyFont="1" applyFill="1" applyBorder="1"/>
    <xf numFmtId="0" fontId="4" fillId="0" borderId="24" xfId="2" applyFont="1" applyFill="1" applyBorder="1"/>
    <xf numFmtId="0" fontId="4" fillId="0" borderId="25" xfId="2" applyFont="1" applyFill="1" applyBorder="1" applyAlignment="1"/>
    <xf numFmtId="0" fontId="4" fillId="0" borderId="18" xfId="2" applyFont="1" applyFill="1" applyBorder="1"/>
    <xf numFmtId="0" fontId="4" fillId="0" borderId="25" xfId="2" applyFont="1" applyFill="1" applyBorder="1"/>
    <xf numFmtId="0" fontId="4" fillId="0" borderId="27" xfId="2" applyFont="1" applyFill="1" applyBorder="1"/>
    <xf numFmtId="0" fontId="4" fillId="0" borderId="0" xfId="2"/>
    <xf numFmtId="0" fontId="15" fillId="0" borderId="19" xfId="2" applyFont="1" applyFill="1" applyBorder="1"/>
    <xf numFmtId="0" fontId="15" fillId="0" borderId="20" xfId="2" applyFont="1" applyFill="1" applyBorder="1"/>
    <xf numFmtId="0" fontId="4" fillId="0" borderId="22" xfId="2" applyFont="1" applyFill="1" applyBorder="1"/>
    <xf numFmtId="0" fontId="4" fillId="0" borderId="21" xfId="2" applyFont="1" applyFill="1" applyBorder="1"/>
    <xf numFmtId="0" fontId="4" fillId="0" borderId="19" xfId="2" applyFont="1" applyFill="1" applyBorder="1"/>
    <xf numFmtId="0" fontId="4" fillId="0" borderId="20" xfId="2" applyFont="1" applyFill="1" applyBorder="1"/>
    <xf numFmtId="0" fontId="10" fillId="0" borderId="22" xfId="2" applyFont="1" applyFill="1" applyBorder="1"/>
    <xf numFmtId="0" fontId="4" fillId="0" borderId="28" xfId="2" applyFont="1" applyBorder="1"/>
    <xf numFmtId="0" fontId="4" fillId="0" borderId="27" xfId="2" applyFont="1" applyBorder="1"/>
    <xf numFmtId="0" fontId="4" fillId="0" borderId="29" xfId="2" applyFont="1" applyFill="1" applyBorder="1"/>
    <xf numFmtId="0" fontId="4" fillId="0" borderId="30" xfId="2" applyFont="1" applyFill="1" applyBorder="1"/>
    <xf numFmtId="0" fontId="4" fillId="0" borderId="31" xfId="2" applyFont="1" applyFill="1" applyBorder="1"/>
    <xf numFmtId="0" fontId="15" fillId="0" borderId="33" xfId="2" applyFont="1" applyFill="1" applyBorder="1"/>
    <xf numFmtId="0" fontId="4" fillId="0" borderId="21" xfId="2" applyFont="1" applyBorder="1"/>
    <xf numFmtId="0" fontId="4" fillId="0" borderId="19" xfId="2" applyFont="1" applyBorder="1"/>
    <xf numFmtId="0" fontId="4" fillId="0" borderId="20" xfId="2" applyFont="1" applyBorder="1"/>
    <xf numFmtId="0" fontId="15" fillId="0" borderId="61" xfId="2" applyFont="1" applyBorder="1"/>
    <xf numFmtId="0" fontId="15" fillId="0" borderId="20" xfId="2" applyFont="1" applyBorder="1"/>
    <xf numFmtId="0" fontId="4" fillId="0" borderId="31" xfId="2" applyFont="1" applyBorder="1"/>
    <xf numFmtId="0" fontId="4" fillId="0" borderId="0" xfId="2" applyFont="1" applyFill="1"/>
    <xf numFmtId="0" fontId="4" fillId="0" borderId="24" xfId="2" applyFont="1" applyBorder="1"/>
    <xf numFmtId="0" fontId="4" fillId="0" borderId="25" xfId="2" applyFont="1" applyBorder="1"/>
    <xf numFmtId="0" fontId="15" fillId="0" borderId="19" xfId="2" applyFont="1" applyBorder="1"/>
    <xf numFmtId="0" fontId="4" fillId="0" borderId="36" xfId="2" applyFont="1" applyFill="1" applyBorder="1"/>
    <xf numFmtId="0" fontId="1" fillId="0" borderId="0" xfId="2" applyFont="1" applyAlignment="1">
      <alignment horizontal="left"/>
    </xf>
    <xf numFmtId="0" fontId="4" fillId="0" borderId="0" xfId="2" applyFont="1" applyFill="1" applyBorder="1"/>
    <xf numFmtId="0" fontId="4" fillId="0" borderId="25" xfId="1" applyFont="1" applyFill="1" applyBorder="1" applyAlignment="1"/>
    <xf numFmtId="0" fontId="18" fillId="0" borderId="0" xfId="1" applyFont="1" applyAlignment="1"/>
    <xf numFmtId="0" fontId="4" fillId="0" borderId="75" xfId="1" applyFont="1" applyFill="1" applyBorder="1"/>
    <xf numFmtId="0" fontId="4" fillId="0" borderId="71" xfId="1" applyFont="1" applyBorder="1"/>
    <xf numFmtId="0" fontId="10" fillId="0" borderId="80" xfId="1" applyFont="1" applyFill="1" applyBorder="1"/>
    <xf numFmtId="0" fontId="10" fillId="0" borderId="82" xfId="1" applyFont="1" applyFill="1" applyBorder="1"/>
    <xf numFmtId="0" fontId="10" fillId="0" borderId="37" xfId="1" applyFont="1" applyFill="1" applyBorder="1"/>
    <xf numFmtId="0" fontId="4" fillId="0" borderId="19" xfId="1" applyFont="1" applyFill="1" applyBorder="1" applyAlignment="1"/>
    <xf numFmtId="0" fontId="4" fillId="0" borderId="20" xfId="1" applyFont="1" applyFill="1" applyBorder="1" applyAlignment="1"/>
    <xf numFmtId="0" fontId="4" fillId="0" borderId="60" xfId="1" applyFont="1" applyFill="1" applyBorder="1"/>
    <xf numFmtId="0" fontId="4" fillId="0" borderId="0" xfId="1" applyFont="1" applyBorder="1"/>
    <xf numFmtId="0" fontId="4" fillId="0" borderId="39" xfId="1" applyFont="1" applyBorder="1"/>
    <xf numFmtId="0" fontId="4" fillId="0" borderId="37" xfId="1" applyFont="1" applyFill="1" applyBorder="1"/>
    <xf numFmtId="0" fontId="4" fillId="0" borderId="61" xfId="1" applyFont="1" applyFill="1" applyBorder="1"/>
    <xf numFmtId="0" fontId="4" fillId="0" borderId="24" xfId="1" applyFont="1" applyFill="1" applyBorder="1" applyAlignment="1"/>
    <xf numFmtId="0" fontId="4" fillId="0" borderId="12" xfId="1" applyFont="1" applyBorder="1" applyAlignment="1">
      <alignment horizontal="center" vertical="center"/>
    </xf>
    <xf numFmtId="0" fontId="4" fillId="0" borderId="83" xfId="1" applyFont="1" applyBorder="1" applyAlignment="1">
      <alignment horizontal="center" vertical="center"/>
    </xf>
    <xf numFmtId="0" fontId="4" fillId="0" borderId="84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top"/>
    </xf>
    <xf numFmtId="0" fontId="4" fillId="0" borderId="73" xfId="1" applyFont="1" applyBorder="1" applyAlignment="1">
      <alignment horizontal="center" vertical="top"/>
    </xf>
    <xf numFmtId="0" fontId="4" fillId="0" borderId="74" xfId="1" applyFont="1" applyBorder="1" applyAlignment="1">
      <alignment horizontal="center" vertical="top"/>
    </xf>
    <xf numFmtId="0" fontId="1" fillId="0" borderId="0" xfId="1" applyFont="1" applyBorder="1"/>
    <xf numFmtId="0" fontId="4" fillId="0" borderId="36" xfId="1" applyFont="1" applyBorder="1"/>
    <xf numFmtId="0" fontId="4" fillId="0" borderId="24" xfId="1" applyFont="1" applyFill="1" applyBorder="1" applyAlignment="1">
      <alignment horizontal="right"/>
    </xf>
    <xf numFmtId="0" fontId="4" fillId="0" borderId="19" xfId="1" applyFont="1" applyFill="1" applyBorder="1" applyAlignment="1">
      <alignment horizontal="right"/>
    </xf>
    <xf numFmtId="0" fontId="4" fillId="0" borderId="61" xfId="1" applyFont="1" applyFill="1" applyBorder="1" applyAlignment="1">
      <alignment horizontal="right"/>
    </xf>
    <xf numFmtId="0" fontId="16" fillId="0" borderId="61" xfId="1" applyBorder="1" applyAlignment="1">
      <alignment horizontal="right"/>
    </xf>
    <xf numFmtId="0" fontId="16" fillId="0" borderId="19" xfId="1" applyBorder="1" applyAlignment="1">
      <alignment horizontal="right"/>
    </xf>
    <xf numFmtId="0" fontId="16" fillId="0" borderId="24" xfId="1" applyBorder="1" applyAlignment="1">
      <alignment horizontal="right"/>
    </xf>
    <xf numFmtId="0" fontId="4" fillId="0" borderId="19" xfId="1" applyFont="1" applyBorder="1" applyAlignment="1">
      <alignment horizontal="right"/>
    </xf>
    <xf numFmtId="0" fontId="4" fillId="0" borderId="32" xfId="1" applyFont="1" applyBorder="1" applyAlignment="1">
      <alignment horizontal="right"/>
    </xf>
    <xf numFmtId="0" fontId="16" fillId="0" borderId="75" xfId="1" applyBorder="1"/>
    <xf numFmtId="0" fontId="4" fillId="0" borderId="37" xfId="1" applyFont="1" applyFill="1" applyBorder="1" applyAlignment="1">
      <alignment horizontal="right"/>
    </xf>
    <xf numFmtId="0" fontId="4" fillId="0" borderId="76" xfId="1" applyFont="1" applyFill="1" applyBorder="1"/>
    <xf numFmtId="0" fontId="4" fillId="0" borderId="38" xfId="1" applyFont="1" applyFill="1" applyBorder="1"/>
    <xf numFmtId="0" fontId="10" fillId="0" borderId="0" xfId="1" applyFont="1" applyBorder="1" applyAlignment="1">
      <alignment horizontal="right"/>
    </xf>
    <xf numFmtId="0" fontId="10" fillId="0" borderId="0" xfId="1" applyFont="1" applyAlignment="1">
      <alignment horizontal="right"/>
    </xf>
    <xf numFmtId="0" fontId="4" fillId="0" borderId="0" xfId="1" applyFont="1" applyAlignment="1"/>
    <xf numFmtId="0" fontId="4" fillId="0" borderId="71" xfId="1" applyFont="1" applyBorder="1" applyAlignment="1"/>
    <xf numFmtId="0" fontId="4" fillId="0" borderId="0" xfId="1" applyFont="1" applyBorder="1" applyAlignment="1"/>
    <xf numFmtId="0" fontId="18" fillId="0" borderId="0" xfId="1" applyFont="1" applyBorder="1" applyAlignment="1"/>
    <xf numFmtId="0" fontId="18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4" fillId="0" borderId="26" xfId="1" applyFont="1" applyBorder="1"/>
    <xf numFmtId="0" fontId="4" fillId="0" borderId="35" xfId="1" applyFont="1" applyBorder="1"/>
    <xf numFmtId="0" fontId="4" fillId="0" borderId="35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top"/>
    </xf>
    <xf numFmtId="0" fontId="4" fillId="0" borderId="35" xfId="1" applyFont="1" applyFill="1" applyBorder="1" applyAlignment="1"/>
    <xf numFmtId="0" fontId="4" fillId="0" borderId="35" xfId="1" applyFont="1" applyFill="1" applyBorder="1"/>
    <xf numFmtId="0" fontId="16" fillId="0" borderId="35" xfId="1" applyBorder="1"/>
    <xf numFmtId="0" fontId="4" fillId="0" borderId="29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top"/>
    </xf>
    <xf numFmtId="0" fontId="4" fillId="0" borderId="29" xfId="1" applyFont="1" applyFill="1" applyBorder="1" applyAlignment="1"/>
    <xf numFmtId="0" fontId="24" fillId="0" borderId="0" xfId="1" applyFont="1" applyBorder="1" applyAlignment="1">
      <alignment horizontal="center"/>
    </xf>
    <xf numFmtId="1" fontId="24" fillId="0" borderId="0" xfId="1" applyNumberFormat="1" applyFont="1" applyBorder="1" applyAlignment="1">
      <alignment horizontal="center"/>
    </xf>
    <xf numFmtId="0" fontId="24" fillId="0" borderId="0" xfId="1" applyFont="1" applyAlignment="1">
      <alignment horizontal="center"/>
    </xf>
    <xf numFmtId="0" fontId="10" fillId="0" borderId="12" xfId="1" applyFont="1" applyBorder="1" applyAlignment="1">
      <alignment horizontal="center" vertical="center"/>
    </xf>
    <xf numFmtId="0" fontId="10" fillId="0" borderId="83" xfId="1" applyFont="1" applyBorder="1" applyAlignment="1">
      <alignment horizontal="center" vertical="center"/>
    </xf>
    <xf numFmtId="0" fontId="10" fillId="0" borderId="84" xfId="1" applyFont="1" applyBorder="1" applyAlignment="1">
      <alignment horizontal="center" vertical="center"/>
    </xf>
    <xf numFmtId="0" fontId="10" fillId="0" borderId="36" xfId="1" applyFont="1" applyBorder="1" applyAlignment="1">
      <alignment horizontal="center" vertical="top"/>
    </xf>
    <xf numFmtId="0" fontId="10" fillId="0" borderId="73" xfId="1" applyFont="1" applyBorder="1" applyAlignment="1">
      <alignment horizontal="center" vertical="top"/>
    </xf>
    <xf numFmtId="0" fontId="10" fillId="0" borderId="74" xfId="1" applyFont="1" applyBorder="1" applyAlignment="1">
      <alignment horizontal="center" vertical="top"/>
    </xf>
    <xf numFmtId="0" fontId="10" fillId="0" borderId="85" xfId="1" applyFont="1" applyBorder="1" applyAlignment="1">
      <alignment horizontal="center" vertical="center"/>
    </xf>
    <xf numFmtId="0" fontId="10" fillId="0" borderId="79" xfId="1" applyFont="1" applyBorder="1" applyAlignment="1">
      <alignment horizontal="center" vertical="top"/>
    </xf>
    <xf numFmtId="0" fontId="4" fillId="0" borderId="13" xfId="1" applyFont="1" applyFill="1" applyBorder="1" applyAlignment="1"/>
    <xf numFmtId="0" fontId="4" fillId="0" borderId="13" xfId="1" applyFont="1" applyFill="1" applyBorder="1" applyAlignment="1">
      <alignment horizontal="right"/>
    </xf>
    <xf numFmtId="0" fontId="25" fillId="0" borderId="0" xfId="1" applyFont="1" applyAlignment="1">
      <alignment horizontal="right"/>
    </xf>
    <xf numFmtId="0" fontId="25" fillId="0" borderId="0" xfId="1" applyFont="1" applyAlignment="1">
      <alignment horizontal="left"/>
    </xf>
    <xf numFmtId="0" fontId="25" fillId="0" borderId="0" xfId="2" applyFont="1" applyAlignment="1">
      <alignment horizontal="right"/>
    </xf>
    <xf numFmtId="0" fontId="25" fillId="0" borderId="0" xfId="2" applyFont="1" applyAlignment="1">
      <alignment horizontal="left"/>
    </xf>
    <xf numFmtId="0" fontId="26" fillId="0" borderId="0" xfId="1" applyFont="1" applyBorder="1" applyAlignment="1"/>
    <xf numFmtId="0" fontId="15" fillId="0" borderId="73" xfId="2" applyFont="1" applyBorder="1"/>
    <xf numFmtId="0" fontId="15" fillId="0" borderId="74" xfId="2" applyFont="1" applyBorder="1"/>
    <xf numFmtId="0" fontId="4" fillId="0" borderId="36" xfId="2" applyFont="1" applyBorder="1"/>
    <xf numFmtId="0" fontId="4" fillId="0" borderId="73" xfId="2" applyFont="1" applyBorder="1"/>
    <xf numFmtId="0" fontId="4" fillId="0" borderId="74" xfId="2" applyFont="1" applyBorder="1"/>
    <xf numFmtId="0" fontId="10" fillId="0" borderId="8" xfId="2" applyFont="1" applyFill="1" applyBorder="1"/>
    <xf numFmtId="0" fontId="15" fillId="0" borderId="19" xfId="1" applyFont="1" applyFill="1" applyBorder="1" applyAlignment="1">
      <alignment horizontal="left"/>
    </xf>
    <xf numFmtId="0" fontId="4" fillId="0" borderId="0" xfId="1" applyFont="1" applyBorder="1" applyAlignment="1">
      <alignment horizontal="center" vertical="center" wrapText="1"/>
    </xf>
    <xf numFmtId="0" fontId="18" fillId="0" borderId="0" xfId="1" applyFont="1" applyAlignment="1">
      <alignment horizontal="center"/>
    </xf>
    <xf numFmtId="0" fontId="18" fillId="0" borderId="81" xfId="1" applyFont="1" applyFill="1" applyBorder="1" applyAlignment="1">
      <alignment horizontal="center"/>
    </xf>
    <xf numFmtId="0" fontId="18" fillId="0" borderId="77" xfId="1" applyFont="1" applyFill="1" applyBorder="1" applyAlignment="1">
      <alignment horizontal="center"/>
    </xf>
    <xf numFmtId="0" fontId="18" fillId="0" borderId="78" xfId="1" applyFont="1" applyFill="1" applyBorder="1" applyAlignment="1">
      <alignment horizontal="center"/>
    </xf>
    <xf numFmtId="0" fontId="18" fillId="0" borderId="3" xfId="1" applyFont="1" applyFill="1" applyBorder="1" applyAlignment="1">
      <alignment vertical="center"/>
    </xf>
    <xf numFmtId="0" fontId="1" fillId="0" borderId="8" xfId="1" applyFont="1" applyFill="1" applyBorder="1" applyAlignment="1">
      <alignment vertical="center"/>
    </xf>
    <xf numFmtId="0" fontId="16" fillId="0" borderId="0" xfId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3" xfId="1" applyFont="1" applyBorder="1" applyAlignment="1">
      <alignment vertical="center"/>
    </xf>
    <xf numFmtId="0" fontId="8" fillId="0" borderId="8" xfId="1" applyFont="1" applyBorder="1" applyAlignme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17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0" fontId="16" fillId="0" borderId="71" xfId="1" applyBorder="1"/>
    <xf numFmtId="0" fontId="8" fillId="0" borderId="3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 wrapText="1"/>
    </xf>
    <xf numFmtId="0" fontId="11" fillId="0" borderId="8" xfId="1" applyFont="1" applyBorder="1" applyAlignment="1">
      <alignment vertical="center"/>
    </xf>
    <xf numFmtId="0" fontId="21" fillId="0" borderId="0" xfId="1" applyFont="1" applyAlignment="1">
      <alignment horizontal="center" vertical="top"/>
    </xf>
    <xf numFmtId="0" fontId="22" fillId="0" borderId="0" xfId="1" applyFont="1" applyAlignment="1">
      <alignment horizontal="center"/>
    </xf>
    <xf numFmtId="0" fontId="2" fillId="0" borderId="0" xfId="1" applyFont="1" applyAlignment="1">
      <alignment horizontal="center" vertical="top"/>
    </xf>
    <xf numFmtId="0" fontId="5" fillId="0" borderId="0" xfId="1" applyFont="1" applyBorder="1" applyAlignment="1">
      <alignment horizontal="center" vertical="top"/>
    </xf>
    <xf numFmtId="0" fontId="16" fillId="0" borderId="64" xfId="1" applyBorder="1" applyAlignment="1">
      <alignment vertical="center"/>
    </xf>
    <xf numFmtId="0" fontId="16" fillId="0" borderId="27" xfId="1" applyBorder="1" applyAlignment="1">
      <alignment vertical="center"/>
    </xf>
    <xf numFmtId="0" fontId="16" fillId="0" borderId="36" xfId="1" applyBorder="1" applyAlignment="1">
      <alignment vertic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6" fillId="0" borderId="12" xfId="1" applyFill="1" applyBorder="1" applyAlignment="1">
      <alignment vertical="center"/>
    </xf>
    <xf numFmtId="0" fontId="16" fillId="0" borderId="45" xfId="1" applyFill="1" applyBorder="1" applyAlignment="1">
      <alignment vertical="center"/>
    </xf>
    <xf numFmtId="0" fontId="4" fillId="0" borderId="64" xfId="1" applyFont="1" applyFill="1" applyBorder="1" applyAlignment="1">
      <alignment vertical="center"/>
    </xf>
    <xf numFmtId="0" fontId="4" fillId="0" borderId="45" xfId="1" applyFont="1" applyFill="1" applyBorder="1" applyAlignment="1">
      <alignment vertical="center"/>
    </xf>
    <xf numFmtId="0" fontId="16" fillId="0" borderId="64" xfId="1" applyFill="1" applyBorder="1" applyAlignment="1">
      <alignment vertical="center"/>
    </xf>
    <xf numFmtId="0" fontId="16" fillId="0" borderId="45" xfId="1" applyBorder="1" applyAlignment="1">
      <alignment vertical="center"/>
    </xf>
    <xf numFmtId="0" fontId="16" fillId="0" borderId="27" xfId="1" applyFill="1" applyBorder="1" applyAlignment="1">
      <alignment vertical="center"/>
    </xf>
    <xf numFmtId="0" fontId="8" fillId="0" borderId="1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0" fontId="8" fillId="0" borderId="3" xfId="1" applyFont="1" applyFill="1" applyBorder="1" applyAlignment="1">
      <alignment vertical="center"/>
    </xf>
    <xf numFmtId="0" fontId="11" fillId="0" borderId="8" xfId="1" applyFont="1" applyFill="1" applyBorder="1" applyAlignment="1">
      <alignment vertical="center"/>
    </xf>
    <xf numFmtId="0" fontId="4" fillId="0" borderId="0" xfId="2" applyFont="1" applyBorder="1" applyAlignment="1">
      <alignment horizontal="center" vertical="center" wrapText="1"/>
    </xf>
    <xf numFmtId="0" fontId="18" fillId="0" borderId="0" xfId="2" applyFont="1" applyAlignment="1">
      <alignment horizontal="center"/>
    </xf>
    <xf numFmtId="0" fontId="19" fillId="0" borderId="1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9" fillId="0" borderId="4" xfId="1" applyFont="1" applyBorder="1" applyAlignment="1">
      <alignment horizontal="center" vertical="center"/>
    </xf>
    <xf numFmtId="0" fontId="18" fillId="0" borderId="1" xfId="1" applyFont="1" applyFill="1" applyBorder="1" applyAlignment="1">
      <alignment horizontal="center"/>
    </xf>
    <xf numFmtId="0" fontId="18" fillId="0" borderId="2" xfId="1" applyFont="1" applyFill="1" applyBorder="1" applyAlignment="1">
      <alignment horizontal="center"/>
    </xf>
    <xf numFmtId="0" fontId="18" fillId="0" borderId="3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27" fillId="0" borderId="0" xfId="2" applyFont="1" applyAlignment="1">
      <alignment horizontal="center"/>
    </xf>
    <xf numFmtId="0" fontId="25" fillId="0" borderId="1" xfId="2" applyFont="1" applyFill="1" applyBorder="1" applyAlignment="1">
      <alignment horizontal="center"/>
    </xf>
    <xf numFmtId="0" fontId="25" fillId="0" borderId="2" xfId="2" applyFont="1" applyFill="1" applyBorder="1" applyAlignment="1">
      <alignment horizontal="center"/>
    </xf>
    <xf numFmtId="0" fontId="25" fillId="0" borderId="3" xfId="2" applyFont="1" applyFill="1" applyBorder="1" applyAlignment="1">
      <alignment vertical="center"/>
    </xf>
    <xf numFmtId="0" fontId="28" fillId="0" borderId="8" xfId="2" applyFont="1" applyFill="1" applyBorder="1" applyAlignment="1">
      <alignment vertical="center"/>
    </xf>
    <xf numFmtId="0" fontId="29" fillId="0" borderId="1" xfId="2" applyFont="1" applyBorder="1" applyAlignment="1">
      <alignment horizontal="center" vertical="center"/>
    </xf>
    <xf numFmtId="0" fontId="29" fillId="0" borderId="2" xfId="2" applyFont="1" applyBorder="1" applyAlignment="1">
      <alignment horizontal="center" vertical="center"/>
    </xf>
    <xf numFmtId="0" fontId="29" fillId="0" borderId="4" xfId="2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10" xfId="2" applyFont="1" applyBorder="1" applyAlignment="1">
      <alignment horizontal="center" vertical="center"/>
    </xf>
    <xf numFmtId="0" fontId="30" fillId="0" borderId="11" xfId="2" applyFont="1" applyBorder="1" applyAlignment="1">
      <alignment horizontal="center" vertical="center"/>
    </xf>
    <xf numFmtId="0" fontId="25" fillId="0" borderId="3" xfId="2" applyFont="1" applyBorder="1" applyAlignment="1">
      <alignment horizontal="center" vertical="center" wrapText="1"/>
    </xf>
    <xf numFmtId="0" fontId="24" fillId="0" borderId="8" xfId="2" applyFont="1" applyBorder="1" applyAlignment="1">
      <alignment horizontal="center" vertical="center" wrapText="1"/>
    </xf>
    <xf numFmtId="0" fontId="31" fillId="0" borderId="0" xfId="1" applyFont="1" applyAlignment="1">
      <alignment horizontal="center"/>
    </xf>
    <xf numFmtId="0" fontId="29" fillId="0" borderId="1" xfId="1" applyFont="1" applyFill="1" applyBorder="1" applyAlignment="1">
      <alignment horizontal="center"/>
    </xf>
    <xf numFmtId="0" fontId="29" fillId="0" borderId="2" xfId="1" applyFont="1" applyFill="1" applyBorder="1" applyAlignment="1">
      <alignment horizontal="center"/>
    </xf>
    <xf numFmtId="0" fontId="29" fillId="0" borderId="3" xfId="1" applyFont="1" applyFill="1" applyBorder="1" applyAlignment="1">
      <alignment vertical="center"/>
    </xf>
    <xf numFmtId="0" fontId="32" fillId="0" borderId="8" xfId="1" applyFont="1" applyFill="1" applyBorder="1" applyAlignment="1">
      <alignment vertical="center"/>
    </xf>
    <xf numFmtId="0" fontId="29" fillId="0" borderId="1" xfId="1" applyFont="1" applyBorder="1" applyAlignment="1">
      <alignment horizontal="center" vertical="center"/>
    </xf>
    <xf numFmtId="0" fontId="29" fillId="0" borderId="2" xfId="1" applyFont="1" applyBorder="1" applyAlignment="1">
      <alignment horizontal="center" vertical="center"/>
    </xf>
    <xf numFmtId="0" fontId="29" fillId="0" borderId="4" xfId="1" applyFont="1" applyBorder="1" applyAlignment="1">
      <alignment horizontal="center" vertical="center"/>
    </xf>
    <xf numFmtId="0" fontId="30" fillId="0" borderId="9" xfId="1" applyFont="1" applyBorder="1" applyAlignment="1">
      <alignment horizontal="center" vertical="center"/>
    </xf>
    <xf numFmtId="0" fontId="30" fillId="0" borderId="10" xfId="1" applyFont="1" applyBorder="1" applyAlignment="1">
      <alignment horizontal="center" vertical="center"/>
    </xf>
    <xf numFmtId="0" fontId="30" fillId="0" borderId="11" xfId="1" applyFont="1" applyBorder="1" applyAlignment="1">
      <alignment horizontal="center" vertical="center"/>
    </xf>
    <xf numFmtId="0" fontId="29" fillId="0" borderId="3" xfId="1" applyFont="1" applyBorder="1" applyAlignment="1">
      <alignment horizontal="center" vertical="center" wrapText="1"/>
    </xf>
    <xf numFmtId="0" fontId="32" fillId="0" borderId="8" xfId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14">
    <dxf>
      <font>
        <b/>
        <i val="0"/>
        <color theme="0" tint="-0.24994659260841701"/>
      </font>
    </dxf>
    <dxf>
      <font>
        <b/>
        <i val="0"/>
        <color theme="0" tint="-0.24994659260841701"/>
      </font>
    </dxf>
    <dxf>
      <font>
        <b/>
        <i val="0"/>
        <color theme="0" tint="-0.24994659260841701"/>
      </font>
    </dxf>
    <dxf>
      <font>
        <b/>
        <i val="0"/>
        <color theme="0" tint="-0.24994659260841701"/>
      </font>
    </dxf>
    <dxf>
      <font>
        <b/>
        <i val="0"/>
        <color theme="0" tint="-0.24994659260841701"/>
      </font>
    </dxf>
    <dxf>
      <font>
        <b/>
        <i val="0"/>
        <color theme="0" tint="-0.24994659260841701"/>
      </font>
    </dxf>
    <dxf>
      <font>
        <b/>
        <i val="0"/>
        <color theme="0" tint="-0.24994659260841701"/>
      </font>
    </dxf>
    <dxf>
      <font>
        <b/>
        <i val="0"/>
        <color theme="0" tint="-0.24994659260841701"/>
      </font>
    </dxf>
    <dxf>
      <font>
        <b/>
        <i val="0"/>
        <color theme="0" tint="-0.24994659260841701"/>
      </font>
    </dxf>
    <dxf>
      <font>
        <b/>
        <i val="0"/>
        <color theme="0" tint="-0.24994659260841701"/>
      </font>
    </dxf>
    <dxf>
      <font>
        <b/>
        <i val="0"/>
        <color theme="0" tint="-0.24994659260841701"/>
      </font>
    </dxf>
    <dxf>
      <font>
        <b/>
        <i val="0"/>
        <color theme="0" tint="-0.24994659260841701"/>
      </font>
    </dxf>
    <dxf>
      <font>
        <b/>
        <i val="0"/>
        <color theme="0" tint="-0.24994659260841701"/>
      </font>
    </dxf>
    <dxf>
      <font>
        <b/>
        <i val="0"/>
        <color theme="0" tint="-0.24994659260841701"/>
      </font>
    </dxf>
  </dxfs>
  <tableStyles count="0" defaultTableStyle="TableStyleMedium9" defaultPivotStyle="PivotStyleMedium4"/>
  <colors>
    <mruColors>
      <color rgb="FF0000FF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4"/>
  <sheetViews>
    <sheetView showGridLines="0" tabSelected="1" workbookViewId="0"/>
  </sheetViews>
  <sheetFormatPr defaultColWidth="7.75" defaultRowHeight="12.75" x14ac:dyDescent="0.2"/>
  <cols>
    <col min="1" max="1" width="2.125" style="123" customWidth="1"/>
    <col min="2" max="3" width="12.625" style="123" customWidth="1"/>
    <col min="4" max="4" width="11.25" style="123" customWidth="1"/>
    <col min="5" max="5" width="25.75" style="123" customWidth="1"/>
    <col min="6" max="25" width="7.625" style="123" customWidth="1"/>
    <col min="26" max="16384" width="7.75" style="123"/>
  </cols>
  <sheetData>
    <row r="1" spans="1:19" s="76" customFormat="1" ht="17.25" customHeight="1" x14ac:dyDescent="0.25">
      <c r="B1" s="372" t="s">
        <v>237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</row>
    <row r="2" spans="1:19" ht="17.25" customHeight="1" x14ac:dyDescent="0.25">
      <c r="B2" s="372" t="s">
        <v>236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122"/>
      <c r="S2" s="122"/>
    </row>
    <row r="3" spans="1:19" ht="12.75" customHeight="1" x14ac:dyDescent="0.25"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2"/>
      <c r="S3" s="122"/>
    </row>
    <row r="4" spans="1:19" ht="12.75" customHeight="1" thickBot="1" x14ac:dyDescent="0.25">
      <c r="K4" s="296"/>
      <c r="L4" s="296"/>
      <c r="M4" s="296"/>
    </row>
    <row r="5" spans="1:19" ht="15.75" customHeight="1" x14ac:dyDescent="0.25">
      <c r="B5" s="373" t="s">
        <v>2</v>
      </c>
      <c r="C5" s="374"/>
      <c r="D5" s="375"/>
      <c r="E5" s="376" t="s">
        <v>3</v>
      </c>
      <c r="F5" s="308">
        <v>2006</v>
      </c>
      <c r="G5" s="309">
        <v>2007</v>
      </c>
      <c r="H5" s="309">
        <v>2008</v>
      </c>
      <c r="I5" s="309">
        <v>2009</v>
      </c>
      <c r="J5" s="309">
        <v>2010</v>
      </c>
      <c r="K5" s="309">
        <v>2011</v>
      </c>
      <c r="L5" s="309">
        <v>2012</v>
      </c>
      <c r="M5" s="309">
        <v>2013</v>
      </c>
      <c r="N5" s="309">
        <v>2014</v>
      </c>
      <c r="O5" s="309">
        <v>2015</v>
      </c>
      <c r="P5" s="309">
        <v>2016</v>
      </c>
      <c r="Q5" s="310">
        <v>2017</v>
      </c>
      <c r="R5" s="126"/>
      <c r="S5" s="371"/>
    </row>
    <row r="6" spans="1:19" ht="13.5" thickBot="1" x14ac:dyDescent="0.25">
      <c r="B6" s="298" t="s">
        <v>7</v>
      </c>
      <c r="C6" s="299" t="s">
        <v>8</v>
      </c>
      <c r="D6" s="297" t="s">
        <v>9</v>
      </c>
      <c r="E6" s="377"/>
      <c r="F6" s="311" t="s">
        <v>233</v>
      </c>
      <c r="G6" s="312" t="s">
        <v>234</v>
      </c>
      <c r="H6" s="312" t="s">
        <v>235</v>
      </c>
      <c r="I6" s="312" t="s">
        <v>233</v>
      </c>
      <c r="J6" s="312" t="s">
        <v>234</v>
      </c>
      <c r="K6" s="312" t="s">
        <v>235</v>
      </c>
      <c r="L6" s="312" t="s">
        <v>233</v>
      </c>
      <c r="M6" s="312" t="s">
        <v>234</v>
      </c>
      <c r="N6" s="312" t="s">
        <v>235</v>
      </c>
      <c r="O6" s="312" t="s">
        <v>233</v>
      </c>
      <c r="P6" s="312" t="s">
        <v>234</v>
      </c>
      <c r="Q6" s="313" t="s">
        <v>235</v>
      </c>
      <c r="R6" s="133"/>
      <c r="S6" s="371"/>
    </row>
    <row r="7" spans="1:19" x14ac:dyDescent="0.2">
      <c r="B7" s="221" t="s">
        <v>16</v>
      </c>
      <c r="C7" s="135" t="s">
        <v>17</v>
      </c>
      <c r="D7" s="136" t="s">
        <v>18</v>
      </c>
      <c r="E7" s="137" t="s">
        <v>19</v>
      </c>
      <c r="F7" s="40">
        <v>174</v>
      </c>
      <c r="G7" s="144">
        <v>85</v>
      </c>
      <c r="H7" s="144">
        <v>61</v>
      </c>
      <c r="I7" s="144">
        <v>116</v>
      </c>
      <c r="J7" s="307">
        <v>154</v>
      </c>
      <c r="K7" s="307">
        <v>64</v>
      </c>
      <c r="L7" s="316">
        <v>49</v>
      </c>
      <c r="M7" s="307">
        <v>86</v>
      </c>
      <c r="N7" s="307">
        <v>24</v>
      </c>
      <c r="O7" s="307">
        <v>56</v>
      </c>
      <c r="P7" s="307">
        <v>135</v>
      </c>
      <c r="Q7" s="293">
        <v>14</v>
      </c>
      <c r="R7" s="20"/>
      <c r="S7" s="126"/>
    </row>
    <row r="8" spans="1:19" x14ac:dyDescent="0.2">
      <c r="B8" s="81"/>
      <c r="C8" s="13" t="s">
        <v>207</v>
      </c>
      <c r="D8" s="14" t="s">
        <v>135</v>
      </c>
      <c r="E8" s="142" t="s">
        <v>136</v>
      </c>
      <c r="F8" s="47"/>
      <c r="G8" s="147"/>
      <c r="H8" s="147">
        <v>20</v>
      </c>
      <c r="I8" s="147"/>
      <c r="J8" s="300">
        <v>1</v>
      </c>
      <c r="K8" s="300">
        <v>8</v>
      </c>
      <c r="L8" s="317">
        <v>5</v>
      </c>
      <c r="M8" s="307"/>
      <c r="N8" s="300">
        <v>12</v>
      </c>
      <c r="O8" s="307"/>
      <c r="P8" s="307"/>
      <c r="Q8" s="293"/>
      <c r="R8" s="20"/>
      <c r="S8" s="126"/>
    </row>
    <row r="9" spans="1:19" x14ac:dyDescent="0.2">
      <c r="B9" s="94" t="s">
        <v>20</v>
      </c>
      <c r="C9" s="13" t="s">
        <v>21</v>
      </c>
      <c r="D9" s="14" t="s">
        <v>22</v>
      </c>
      <c r="E9" s="142" t="s">
        <v>23</v>
      </c>
      <c r="F9" s="47">
        <v>1</v>
      </c>
      <c r="G9" s="147"/>
      <c r="H9" s="147">
        <v>6</v>
      </c>
      <c r="I9" s="147">
        <v>7</v>
      </c>
      <c r="J9" s="147">
        <v>36</v>
      </c>
      <c r="K9" s="300"/>
      <c r="L9" s="317"/>
      <c r="M9" s="300">
        <v>2</v>
      </c>
      <c r="N9" s="147">
        <v>4</v>
      </c>
      <c r="O9" s="300">
        <v>7</v>
      </c>
      <c r="P9" s="300">
        <v>2</v>
      </c>
      <c r="Q9" s="301">
        <v>3</v>
      </c>
      <c r="R9" s="20"/>
      <c r="S9" s="126"/>
    </row>
    <row r="10" spans="1:19" s="1" customFormat="1" x14ac:dyDescent="0.2">
      <c r="A10" s="123"/>
      <c r="B10" s="81"/>
      <c r="C10" s="30" t="s">
        <v>21</v>
      </c>
      <c r="D10" s="31" t="s">
        <v>197</v>
      </c>
      <c r="E10" s="146" t="s">
        <v>198</v>
      </c>
      <c r="F10" s="47"/>
      <c r="G10" s="147"/>
      <c r="H10" s="147"/>
      <c r="I10" s="147"/>
      <c r="J10" s="147"/>
      <c r="K10" s="300"/>
      <c r="L10" s="317"/>
      <c r="M10" s="300"/>
      <c r="N10" s="147"/>
      <c r="O10" s="300">
        <v>10</v>
      </c>
      <c r="P10" s="147">
        <v>1</v>
      </c>
      <c r="Q10" s="301"/>
      <c r="R10" s="20"/>
      <c r="S10" s="126"/>
    </row>
    <row r="11" spans="1:19" x14ac:dyDescent="0.2">
      <c r="B11" s="81"/>
      <c r="C11" s="13" t="s">
        <v>21</v>
      </c>
      <c r="D11" s="14" t="s">
        <v>24</v>
      </c>
      <c r="E11" s="142" t="s">
        <v>25</v>
      </c>
      <c r="F11" s="47"/>
      <c r="G11" s="147">
        <v>5</v>
      </c>
      <c r="H11" s="147">
        <v>4</v>
      </c>
      <c r="I11" s="147">
        <v>20</v>
      </c>
      <c r="J11" s="147">
        <v>4</v>
      </c>
      <c r="K11" s="147">
        <v>8</v>
      </c>
      <c r="L11" s="317"/>
      <c r="M11" s="147">
        <v>3</v>
      </c>
      <c r="N11" s="147">
        <v>6</v>
      </c>
      <c r="O11" s="147">
        <v>4</v>
      </c>
      <c r="P11" s="147">
        <v>4</v>
      </c>
      <c r="Q11" s="148">
        <v>2</v>
      </c>
      <c r="R11" s="20"/>
      <c r="S11" s="126"/>
    </row>
    <row r="12" spans="1:19" x14ac:dyDescent="0.2">
      <c r="B12" s="81"/>
      <c r="C12" s="30" t="s">
        <v>21</v>
      </c>
      <c r="D12" s="31" t="s">
        <v>137</v>
      </c>
      <c r="E12" s="146" t="s">
        <v>138</v>
      </c>
      <c r="F12" s="47"/>
      <c r="G12" s="147"/>
      <c r="H12" s="147">
        <v>4</v>
      </c>
      <c r="I12" s="147">
        <v>2</v>
      </c>
      <c r="J12" s="147">
        <v>10</v>
      </c>
      <c r="K12" s="147">
        <v>5</v>
      </c>
      <c r="L12" s="317">
        <v>4</v>
      </c>
      <c r="M12" s="147"/>
      <c r="N12" s="147">
        <v>3</v>
      </c>
      <c r="O12" s="147"/>
      <c r="P12" s="147"/>
      <c r="Q12" s="148">
        <v>4</v>
      </c>
      <c r="R12" s="20"/>
      <c r="S12" s="126"/>
    </row>
    <row r="13" spans="1:19" ht="13.5" customHeight="1" x14ac:dyDescent="0.2">
      <c r="B13" s="94" t="s">
        <v>26</v>
      </c>
      <c r="C13" s="30" t="s">
        <v>27</v>
      </c>
      <c r="D13" s="31" t="s">
        <v>139</v>
      </c>
      <c r="E13" s="146" t="s">
        <v>140</v>
      </c>
      <c r="F13" s="47"/>
      <c r="G13" s="147"/>
      <c r="H13" s="147"/>
      <c r="I13" s="147"/>
      <c r="J13" s="147"/>
      <c r="K13" s="147"/>
      <c r="L13" s="317"/>
      <c r="M13" s="147">
        <v>1</v>
      </c>
      <c r="N13" s="147">
        <v>2</v>
      </c>
      <c r="O13" s="147"/>
      <c r="P13" s="147">
        <v>3</v>
      </c>
      <c r="Q13" s="148"/>
      <c r="R13" s="20"/>
      <c r="S13" s="126"/>
    </row>
    <row r="14" spans="1:19" x14ac:dyDescent="0.2">
      <c r="A14" s="151"/>
      <c r="B14" s="81"/>
      <c r="C14" s="30" t="s">
        <v>28</v>
      </c>
      <c r="D14" s="31" t="s">
        <v>142</v>
      </c>
      <c r="E14" s="146" t="s">
        <v>143</v>
      </c>
      <c r="F14" s="32">
        <v>17</v>
      </c>
      <c r="G14" s="147">
        <v>19</v>
      </c>
      <c r="H14" s="147">
        <v>68</v>
      </c>
      <c r="I14" s="147">
        <v>20</v>
      </c>
      <c r="J14" s="147">
        <v>2</v>
      </c>
      <c r="K14" s="147">
        <v>4</v>
      </c>
      <c r="L14" s="317">
        <v>108</v>
      </c>
      <c r="M14" s="147"/>
      <c r="N14" s="147">
        <v>24</v>
      </c>
      <c r="O14" s="147">
        <v>18</v>
      </c>
      <c r="P14" s="147">
        <v>21</v>
      </c>
      <c r="Q14" s="148">
        <v>20</v>
      </c>
      <c r="R14" s="20"/>
      <c r="S14" s="126"/>
    </row>
    <row r="15" spans="1:19" x14ac:dyDescent="0.2">
      <c r="B15" s="81"/>
      <c r="C15" s="30" t="s">
        <v>28</v>
      </c>
      <c r="D15" s="31" t="s">
        <v>195</v>
      </c>
      <c r="E15" s="146" t="s">
        <v>141</v>
      </c>
      <c r="F15" s="32"/>
      <c r="G15" s="147"/>
      <c r="H15" s="147"/>
      <c r="I15" s="147"/>
      <c r="J15" s="147"/>
      <c r="K15" s="147"/>
      <c r="L15" s="317"/>
      <c r="M15" s="147">
        <v>6</v>
      </c>
      <c r="N15" s="147">
        <v>23</v>
      </c>
      <c r="O15" s="147">
        <v>25</v>
      </c>
      <c r="P15" s="147">
        <v>17</v>
      </c>
      <c r="Q15" s="148"/>
      <c r="R15" s="20"/>
      <c r="S15" s="126"/>
    </row>
    <row r="16" spans="1:19" x14ac:dyDescent="0.2">
      <c r="B16" s="81"/>
      <c r="C16" s="30" t="s">
        <v>28</v>
      </c>
      <c r="D16" s="31" t="s">
        <v>29</v>
      </c>
      <c r="E16" s="146" t="s">
        <v>30</v>
      </c>
      <c r="F16" s="32">
        <v>6</v>
      </c>
      <c r="G16" s="147">
        <v>8</v>
      </c>
      <c r="H16" s="147">
        <v>35</v>
      </c>
      <c r="I16" s="147">
        <v>77</v>
      </c>
      <c r="J16" s="147">
        <v>50</v>
      </c>
      <c r="K16" s="147">
        <v>69</v>
      </c>
      <c r="L16" s="317">
        <v>85</v>
      </c>
      <c r="M16" s="147">
        <v>33</v>
      </c>
      <c r="N16" s="147">
        <v>66</v>
      </c>
      <c r="O16" s="147">
        <v>30</v>
      </c>
      <c r="P16" s="147">
        <v>88</v>
      </c>
      <c r="Q16" s="148">
        <v>12</v>
      </c>
      <c r="R16" s="20"/>
      <c r="S16" s="126"/>
    </row>
    <row r="17" spans="2:19" x14ac:dyDescent="0.2">
      <c r="B17" s="149"/>
      <c r="C17" s="13" t="s">
        <v>28</v>
      </c>
      <c r="D17" s="14" t="s">
        <v>31</v>
      </c>
      <c r="E17" s="150" t="s">
        <v>32</v>
      </c>
      <c r="F17" s="32">
        <v>56</v>
      </c>
      <c r="G17" s="147">
        <v>97</v>
      </c>
      <c r="H17" s="147">
        <v>43</v>
      </c>
      <c r="I17" s="147">
        <v>98</v>
      </c>
      <c r="J17" s="147">
        <v>50</v>
      </c>
      <c r="K17" s="147">
        <v>36</v>
      </c>
      <c r="L17" s="317">
        <v>6</v>
      </c>
      <c r="M17" s="147">
        <v>3</v>
      </c>
      <c r="N17" s="147">
        <v>15</v>
      </c>
      <c r="O17" s="147">
        <v>16</v>
      </c>
      <c r="P17" s="147">
        <v>8</v>
      </c>
      <c r="Q17" s="148">
        <v>41</v>
      </c>
      <c r="R17" s="20"/>
      <c r="S17" s="126"/>
    </row>
    <row r="18" spans="2:19" x14ac:dyDescent="0.2">
      <c r="B18" s="81"/>
      <c r="C18" s="30" t="s">
        <v>28</v>
      </c>
      <c r="D18" s="14" t="s">
        <v>33</v>
      </c>
      <c r="E18" s="150" t="s">
        <v>34</v>
      </c>
      <c r="F18" s="32">
        <v>35</v>
      </c>
      <c r="G18" s="147">
        <v>17</v>
      </c>
      <c r="H18" s="147">
        <v>29</v>
      </c>
      <c r="I18" s="147">
        <v>53</v>
      </c>
      <c r="J18" s="147">
        <v>150</v>
      </c>
      <c r="K18" s="147">
        <v>2</v>
      </c>
      <c r="L18" s="317">
        <v>82</v>
      </c>
      <c r="M18" s="147">
        <v>12</v>
      </c>
      <c r="N18" s="147">
        <v>5</v>
      </c>
      <c r="O18" s="147">
        <v>10</v>
      </c>
      <c r="P18" s="147">
        <v>47</v>
      </c>
      <c r="Q18" s="148">
        <v>11</v>
      </c>
      <c r="R18" s="20"/>
      <c r="S18" s="126"/>
    </row>
    <row r="19" spans="2:19" x14ac:dyDescent="0.2">
      <c r="B19" s="81"/>
      <c r="C19" s="30" t="s">
        <v>28</v>
      </c>
      <c r="D19" s="31" t="s">
        <v>144</v>
      </c>
      <c r="E19" s="32" t="s">
        <v>145</v>
      </c>
      <c r="F19" s="32">
        <v>23</v>
      </c>
      <c r="G19" s="147">
        <v>20</v>
      </c>
      <c r="H19" s="147">
        <v>39</v>
      </c>
      <c r="I19" s="147">
        <v>43</v>
      </c>
      <c r="J19" s="147">
        <v>1</v>
      </c>
      <c r="K19" s="147">
        <v>1</v>
      </c>
      <c r="L19" s="317">
        <v>23</v>
      </c>
      <c r="M19" s="147"/>
      <c r="N19" s="147">
        <v>11</v>
      </c>
      <c r="O19" s="147">
        <v>34</v>
      </c>
      <c r="P19" s="147">
        <v>10</v>
      </c>
      <c r="Q19" s="148">
        <v>42</v>
      </c>
      <c r="R19" s="20"/>
      <c r="S19" s="126"/>
    </row>
    <row r="20" spans="2:19" x14ac:dyDescent="0.2">
      <c r="B20" s="81"/>
      <c r="C20" s="30" t="s">
        <v>35</v>
      </c>
      <c r="D20" s="31" t="s">
        <v>36</v>
      </c>
      <c r="E20" s="32" t="s">
        <v>37</v>
      </c>
      <c r="F20" s="47">
        <v>6</v>
      </c>
      <c r="G20" s="147">
        <v>36</v>
      </c>
      <c r="H20" s="147">
        <v>1</v>
      </c>
      <c r="I20" s="147">
        <v>5</v>
      </c>
      <c r="J20" s="147">
        <v>26</v>
      </c>
      <c r="K20" s="147">
        <v>253</v>
      </c>
      <c r="L20" s="317"/>
      <c r="M20" s="147">
        <v>76</v>
      </c>
      <c r="N20" s="147">
        <v>6</v>
      </c>
      <c r="O20" s="147">
        <v>30</v>
      </c>
      <c r="P20" s="147">
        <v>49</v>
      </c>
      <c r="Q20" s="148">
        <v>4</v>
      </c>
      <c r="R20" s="20"/>
      <c r="S20" s="126"/>
    </row>
    <row r="21" spans="2:19" x14ac:dyDescent="0.2">
      <c r="B21" s="81"/>
      <c r="C21" s="30" t="s">
        <v>35</v>
      </c>
      <c r="D21" s="31" t="s">
        <v>146</v>
      </c>
      <c r="E21" s="32" t="s">
        <v>147</v>
      </c>
      <c r="F21" s="47"/>
      <c r="G21" s="147">
        <v>1</v>
      </c>
      <c r="H21" s="147"/>
      <c r="I21" s="147">
        <v>3</v>
      </c>
      <c r="J21" s="147">
        <v>2</v>
      </c>
      <c r="K21" s="147"/>
      <c r="L21" s="317"/>
      <c r="M21" s="147"/>
      <c r="N21" s="147">
        <v>19</v>
      </c>
      <c r="O21" s="147"/>
      <c r="P21" s="147">
        <v>14</v>
      </c>
      <c r="Q21" s="148">
        <v>10</v>
      </c>
      <c r="R21" s="20"/>
      <c r="S21" s="126"/>
    </row>
    <row r="22" spans="2:19" x14ac:dyDescent="0.2">
      <c r="B22" s="81"/>
      <c r="C22" s="30" t="s">
        <v>35</v>
      </c>
      <c r="D22" s="31" t="s">
        <v>38</v>
      </c>
      <c r="E22" s="146" t="s">
        <v>39</v>
      </c>
      <c r="F22" s="47">
        <v>41</v>
      </c>
      <c r="G22" s="147">
        <v>30</v>
      </c>
      <c r="H22" s="147">
        <v>32</v>
      </c>
      <c r="I22" s="147">
        <v>265</v>
      </c>
      <c r="J22" s="147">
        <v>303</v>
      </c>
      <c r="K22" s="147">
        <v>321</v>
      </c>
      <c r="L22" s="317">
        <v>267</v>
      </c>
      <c r="M22" s="147">
        <v>970</v>
      </c>
      <c r="N22" s="147">
        <v>52</v>
      </c>
      <c r="O22" s="147">
        <v>66</v>
      </c>
      <c r="P22" s="147">
        <v>31</v>
      </c>
      <c r="Q22" s="148">
        <v>9</v>
      </c>
      <c r="R22" s="20"/>
      <c r="S22" s="126"/>
    </row>
    <row r="23" spans="2:19" x14ac:dyDescent="0.2">
      <c r="B23" s="81"/>
      <c r="C23" s="13" t="s">
        <v>35</v>
      </c>
      <c r="D23" s="14" t="s">
        <v>148</v>
      </c>
      <c r="E23" s="15" t="s">
        <v>149</v>
      </c>
      <c r="F23" s="47"/>
      <c r="G23" s="147"/>
      <c r="H23" s="147">
        <v>2</v>
      </c>
      <c r="I23" s="147">
        <v>17</v>
      </c>
      <c r="J23" s="147">
        <v>20</v>
      </c>
      <c r="K23" s="147">
        <v>1</v>
      </c>
      <c r="L23" s="317">
        <v>9</v>
      </c>
      <c r="M23" s="147"/>
      <c r="N23" s="147">
        <v>1</v>
      </c>
      <c r="O23" s="147"/>
      <c r="P23" s="147">
        <v>17</v>
      </c>
      <c r="Q23" s="148">
        <v>1</v>
      </c>
      <c r="R23" s="20"/>
      <c r="S23" s="126"/>
    </row>
    <row r="24" spans="2:19" x14ac:dyDescent="0.2">
      <c r="B24" s="81"/>
      <c r="C24" s="13" t="s">
        <v>35</v>
      </c>
      <c r="D24" s="14" t="s">
        <v>40</v>
      </c>
      <c r="E24" s="15" t="s">
        <v>41</v>
      </c>
      <c r="F24" s="47">
        <v>27</v>
      </c>
      <c r="G24" s="147">
        <v>4</v>
      </c>
      <c r="H24" s="147">
        <v>4</v>
      </c>
      <c r="I24" s="147">
        <v>125</v>
      </c>
      <c r="J24" s="147">
        <v>22</v>
      </c>
      <c r="K24" s="147">
        <v>42</v>
      </c>
      <c r="L24" s="317">
        <v>1</v>
      </c>
      <c r="M24" s="147">
        <v>51</v>
      </c>
      <c r="N24" s="147">
        <v>1</v>
      </c>
      <c r="O24" s="147">
        <v>1</v>
      </c>
      <c r="P24" s="147">
        <v>22</v>
      </c>
      <c r="Q24" s="148">
        <v>37</v>
      </c>
      <c r="R24" s="20"/>
      <c r="S24" s="126"/>
    </row>
    <row r="25" spans="2:19" x14ac:dyDescent="0.2">
      <c r="B25" s="81"/>
      <c r="C25" s="30" t="s">
        <v>35</v>
      </c>
      <c r="D25" s="31" t="s">
        <v>42</v>
      </c>
      <c r="E25" s="32" t="s">
        <v>43</v>
      </c>
      <c r="F25" s="32"/>
      <c r="G25" s="147">
        <v>5</v>
      </c>
      <c r="H25" s="147">
        <v>9</v>
      </c>
      <c r="I25" s="147">
        <v>8</v>
      </c>
      <c r="J25" s="147">
        <v>8</v>
      </c>
      <c r="K25" s="147"/>
      <c r="L25" s="317">
        <v>1</v>
      </c>
      <c r="M25" s="147">
        <v>5</v>
      </c>
      <c r="N25" s="147">
        <v>1</v>
      </c>
      <c r="O25" s="147">
        <v>16</v>
      </c>
      <c r="P25" s="147">
        <v>1</v>
      </c>
      <c r="Q25" s="148"/>
      <c r="R25" s="20"/>
      <c r="S25" s="126"/>
    </row>
    <row r="26" spans="2:19" x14ac:dyDescent="0.2">
      <c r="B26" s="81"/>
      <c r="C26" s="30" t="s">
        <v>35</v>
      </c>
      <c r="D26" s="31" t="s">
        <v>150</v>
      </c>
      <c r="E26" s="32" t="s">
        <v>151</v>
      </c>
      <c r="F26" s="32"/>
      <c r="G26" s="147"/>
      <c r="H26" s="147"/>
      <c r="I26" s="147">
        <v>18</v>
      </c>
      <c r="J26" s="147">
        <v>353</v>
      </c>
      <c r="K26" s="147"/>
      <c r="L26" s="317"/>
      <c r="M26" s="147"/>
      <c r="N26" s="147"/>
      <c r="O26" s="147"/>
      <c r="P26" s="147">
        <v>38</v>
      </c>
      <c r="Q26" s="148"/>
      <c r="R26" s="20"/>
      <c r="S26" s="126"/>
    </row>
    <row r="27" spans="2:19" x14ac:dyDescent="0.2">
      <c r="B27" s="81"/>
      <c r="C27" s="256" t="s">
        <v>35</v>
      </c>
      <c r="D27" s="257" t="s">
        <v>199</v>
      </c>
      <c r="E27" s="255" t="s">
        <v>200</v>
      </c>
      <c r="F27" s="32"/>
      <c r="G27" s="147"/>
      <c r="H27" s="147"/>
      <c r="I27" s="147"/>
      <c r="J27" s="147"/>
      <c r="K27" s="147"/>
      <c r="L27" s="317"/>
      <c r="M27" s="147"/>
      <c r="N27" s="147">
        <v>15</v>
      </c>
      <c r="O27" s="147">
        <v>10</v>
      </c>
      <c r="P27" s="147"/>
      <c r="Q27" s="148"/>
      <c r="R27" s="20"/>
      <c r="S27" s="126"/>
    </row>
    <row r="28" spans="2:19" x14ac:dyDescent="0.2">
      <c r="B28" s="81"/>
      <c r="C28" s="30" t="s">
        <v>44</v>
      </c>
      <c r="D28" s="31" t="s">
        <v>45</v>
      </c>
      <c r="E28" s="32" t="s">
        <v>46</v>
      </c>
      <c r="F28" s="32">
        <v>2</v>
      </c>
      <c r="G28" s="147">
        <v>2</v>
      </c>
      <c r="H28" s="147"/>
      <c r="I28" s="147">
        <v>4000</v>
      </c>
      <c r="J28" s="147">
        <v>100</v>
      </c>
      <c r="K28" s="147">
        <v>101</v>
      </c>
      <c r="L28" s="317"/>
      <c r="M28" s="147">
        <v>2</v>
      </c>
      <c r="N28" s="147">
        <v>4</v>
      </c>
      <c r="O28" s="147">
        <v>9</v>
      </c>
      <c r="P28" s="147">
        <v>1</v>
      </c>
      <c r="Q28" s="148"/>
      <c r="R28" s="20"/>
      <c r="S28" s="126"/>
    </row>
    <row r="29" spans="2:19" x14ac:dyDescent="0.2">
      <c r="B29" s="81"/>
      <c r="C29" s="30" t="s">
        <v>44</v>
      </c>
      <c r="D29" s="31" t="s">
        <v>152</v>
      </c>
      <c r="E29" s="32" t="s">
        <v>153</v>
      </c>
      <c r="F29" s="32">
        <v>6</v>
      </c>
      <c r="G29" s="147">
        <v>4</v>
      </c>
      <c r="H29" s="147">
        <v>7</v>
      </c>
      <c r="I29" s="147"/>
      <c r="J29" s="147">
        <v>4</v>
      </c>
      <c r="K29" s="147">
        <v>14</v>
      </c>
      <c r="L29" s="317">
        <v>4</v>
      </c>
      <c r="M29" s="147"/>
      <c r="N29" s="147">
        <v>22</v>
      </c>
      <c r="O29" s="147">
        <v>20</v>
      </c>
      <c r="P29" s="147"/>
      <c r="Q29" s="148"/>
      <c r="R29" s="20"/>
      <c r="S29" s="126"/>
    </row>
    <row r="30" spans="2:19" x14ac:dyDescent="0.2">
      <c r="B30" s="81"/>
      <c r="C30" s="30" t="s">
        <v>44</v>
      </c>
      <c r="D30" s="31" t="s">
        <v>47</v>
      </c>
      <c r="E30" s="32" t="s">
        <v>48</v>
      </c>
      <c r="F30" s="32">
        <v>28</v>
      </c>
      <c r="G30" s="147">
        <v>11</v>
      </c>
      <c r="H30" s="147">
        <v>256</v>
      </c>
      <c r="I30" s="147">
        <v>183</v>
      </c>
      <c r="J30" s="147">
        <v>69</v>
      </c>
      <c r="K30" s="147">
        <v>37</v>
      </c>
      <c r="L30" s="317">
        <v>191</v>
      </c>
      <c r="M30" s="147">
        <v>81</v>
      </c>
      <c r="N30" s="147">
        <v>160</v>
      </c>
      <c r="O30" s="147">
        <v>29</v>
      </c>
      <c r="P30" s="147">
        <v>53</v>
      </c>
      <c r="Q30" s="148">
        <v>8</v>
      </c>
      <c r="R30" s="20"/>
      <c r="S30" s="126"/>
    </row>
    <row r="31" spans="2:19" x14ac:dyDescent="0.2">
      <c r="B31" s="81"/>
      <c r="C31" s="30" t="s">
        <v>44</v>
      </c>
      <c r="D31" s="31" t="s">
        <v>49</v>
      </c>
      <c r="E31" s="32" t="s">
        <v>50</v>
      </c>
      <c r="F31" s="32">
        <v>7</v>
      </c>
      <c r="G31" s="147">
        <v>19</v>
      </c>
      <c r="H31" s="147">
        <v>73</v>
      </c>
      <c r="I31" s="147">
        <v>240</v>
      </c>
      <c r="J31" s="147">
        <v>64</v>
      </c>
      <c r="K31" s="147">
        <v>57</v>
      </c>
      <c r="L31" s="317">
        <v>64</v>
      </c>
      <c r="M31" s="147">
        <v>79</v>
      </c>
      <c r="N31" s="147">
        <v>119</v>
      </c>
      <c r="O31" s="147">
        <v>66</v>
      </c>
      <c r="P31" s="147">
        <v>42</v>
      </c>
      <c r="Q31" s="148">
        <v>15</v>
      </c>
      <c r="R31" s="20"/>
      <c r="S31" s="126"/>
    </row>
    <row r="32" spans="2:19" x14ac:dyDescent="0.2">
      <c r="B32" s="15"/>
      <c r="C32" s="13" t="s">
        <v>225</v>
      </c>
      <c r="D32" s="14" t="s">
        <v>226</v>
      </c>
      <c r="E32" s="15" t="s">
        <v>227</v>
      </c>
      <c r="F32" s="32"/>
      <c r="G32" s="147"/>
      <c r="H32" s="147"/>
      <c r="I32" s="147"/>
      <c r="J32" s="147"/>
      <c r="K32" s="147"/>
      <c r="L32" s="317"/>
      <c r="M32" s="147"/>
      <c r="N32" s="147"/>
      <c r="O32" s="147"/>
      <c r="P32" s="147">
        <v>2</v>
      </c>
      <c r="Q32" s="148"/>
      <c r="R32" s="20"/>
      <c r="S32" s="126"/>
    </row>
    <row r="33" spans="1:23" x14ac:dyDescent="0.2">
      <c r="B33" s="81" t="s">
        <v>51</v>
      </c>
      <c r="C33" s="30" t="s">
        <v>52</v>
      </c>
      <c r="D33" s="31" t="s">
        <v>154</v>
      </c>
      <c r="E33" s="32" t="s">
        <v>155</v>
      </c>
      <c r="F33" s="32"/>
      <c r="G33" s="147"/>
      <c r="H33" s="147"/>
      <c r="I33" s="147"/>
      <c r="J33" s="147"/>
      <c r="K33" s="147"/>
      <c r="L33" s="317"/>
      <c r="M33" s="147">
        <v>1</v>
      </c>
      <c r="N33" s="147"/>
      <c r="O33" s="147"/>
      <c r="P33" s="147">
        <v>3</v>
      </c>
      <c r="Q33" s="148"/>
      <c r="R33" s="1"/>
      <c r="S33" s="126"/>
    </row>
    <row r="34" spans="1:23" x14ac:dyDescent="0.2">
      <c r="B34" s="94" t="s">
        <v>53</v>
      </c>
      <c r="C34" s="30" t="s">
        <v>54</v>
      </c>
      <c r="D34" s="31" t="s">
        <v>55</v>
      </c>
      <c r="E34" s="32" t="s">
        <v>56</v>
      </c>
      <c r="F34" s="32">
        <v>52</v>
      </c>
      <c r="G34" s="147">
        <v>18</v>
      </c>
      <c r="H34" s="147">
        <v>82</v>
      </c>
      <c r="I34" s="147">
        <v>35</v>
      </c>
      <c r="J34" s="147">
        <v>18</v>
      </c>
      <c r="K34" s="147">
        <v>58</v>
      </c>
      <c r="L34" s="317">
        <v>68</v>
      </c>
      <c r="M34" s="147">
        <v>24</v>
      </c>
      <c r="N34" s="147">
        <v>63</v>
      </c>
      <c r="O34" s="147">
        <v>56</v>
      </c>
      <c r="P34" s="147">
        <v>20</v>
      </c>
      <c r="Q34" s="148">
        <v>17</v>
      </c>
      <c r="R34" s="20"/>
      <c r="S34" s="126"/>
    </row>
    <row r="35" spans="1:23" x14ac:dyDescent="0.2">
      <c r="B35" s="81"/>
      <c r="C35" s="30" t="s">
        <v>54</v>
      </c>
      <c r="D35" s="31" t="s">
        <v>57</v>
      </c>
      <c r="E35" s="32" t="s">
        <v>58</v>
      </c>
      <c r="F35" s="32">
        <v>13</v>
      </c>
      <c r="G35" s="147">
        <v>7</v>
      </c>
      <c r="H35" s="147"/>
      <c r="I35" s="147">
        <v>4</v>
      </c>
      <c r="J35" s="147">
        <v>4</v>
      </c>
      <c r="K35" s="147">
        <v>1</v>
      </c>
      <c r="L35" s="317">
        <v>5</v>
      </c>
      <c r="M35" s="147">
        <v>6</v>
      </c>
      <c r="N35" s="147">
        <v>1</v>
      </c>
      <c r="O35" s="147">
        <v>5</v>
      </c>
      <c r="P35" s="147">
        <v>4</v>
      </c>
      <c r="Q35" s="148">
        <v>2</v>
      </c>
      <c r="R35" s="20"/>
      <c r="S35" s="126"/>
    </row>
    <row r="36" spans="1:23" x14ac:dyDescent="0.2">
      <c r="B36" s="81"/>
      <c r="C36" s="30" t="s">
        <v>156</v>
      </c>
      <c r="D36" s="31" t="s">
        <v>157</v>
      </c>
      <c r="E36" s="146" t="s">
        <v>158</v>
      </c>
      <c r="F36" s="32"/>
      <c r="G36" s="147"/>
      <c r="H36" s="147">
        <v>5</v>
      </c>
      <c r="I36" s="147">
        <v>1</v>
      </c>
      <c r="J36" s="147"/>
      <c r="K36" s="147">
        <v>1</v>
      </c>
      <c r="L36" s="317">
        <v>1</v>
      </c>
      <c r="M36" s="147"/>
      <c r="N36" s="147">
        <v>1</v>
      </c>
      <c r="O36" s="147"/>
      <c r="P36" s="147"/>
      <c r="Q36" s="148"/>
      <c r="R36" s="20"/>
      <c r="S36" s="126"/>
    </row>
    <row r="37" spans="1:23" x14ac:dyDescent="0.2">
      <c r="B37" s="81"/>
      <c r="C37" s="30" t="s">
        <v>59</v>
      </c>
      <c r="D37" s="31" t="s">
        <v>60</v>
      </c>
      <c r="E37" s="146" t="s">
        <v>61</v>
      </c>
      <c r="F37" s="32"/>
      <c r="G37" s="147">
        <v>1</v>
      </c>
      <c r="H37" s="147"/>
      <c r="I37" s="147">
        <v>1</v>
      </c>
      <c r="J37" s="147"/>
      <c r="K37" s="147"/>
      <c r="L37" s="317"/>
      <c r="M37" s="147">
        <v>3</v>
      </c>
      <c r="N37" s="147"/>
      <c r="O37" s="147"/>
      <c r="P37" s="147">
        <v>1</v>
      </c>
      <c r="Q37" s="148"/>
      <c r="R37" s="20"/>
      <c r="S37" s="126"/>
    </row>
    <row r="38" spans="1:23" x14ac:dyDescent="0.2">
      <c r="B38" s="81"/>
      <c r="C38" s="13" t="s">
        <v>62</v>
      </c>
      <c r="D38" s="14" t="s">
        <v>63</v>
      </c>
      <c r="E38" s="15" t="s">
        <v>64</v>
      </c>
      <c r="F38" s="32"/>
      <c r="G38" s="147"/>
      <c r="H38" s="147"/>
      <c r="I38" s="147"/>
      <c r="J38" s="147"/>
      <c r="K38" s="147"/>
      <c r="L38" s="317"/>
      <c r="M38" s="147">
        <v>1</v>
      </c>
      <c r="N38" s="147"/>
      <c r="O38" s="147">
        <v>1</v>
      </c>
      <c r="P38" s="147"/>
      <c r="Q38" s="148"/>
      <c r="R38" s="20"/>
      <c r="S38" s="126"/>
    </row>
    <row r="39" spans="1:23" x14ac:dyDescent="0.2">
      <c r="B39" s="94" t="s">
        <v>65</v>
      </c>
      <c r="C39" s="30" t="s">
        <v>66</v>
      </c>
      <c r="D39" s="31" t="s">
        <v>67</v>
      </c>
      <c r="E39" s="146" t="s">
        <v>68</v>
      </c>
      <c r="F39" s="32">
        <v>8</v>
      </c>
      <c r="G39" s="147">
        <v>18</v>
      </c>
      <c r="H39" s="147">
        <v>11</v>
      </c>
      <c r="I39" s="147">
        <v>8</v>
      </c>
      <c r="J39" s="147">
        <v>16</v>
      </c>
      <c r="K39" s="147">
        <v>12</v>
      </c>
      <c r="L39" s="317">
        <v>6</v>
      </c>
      <c r="M39" s="147">
        <v>3</v>
      </c>
      <c r="N39" s="147">
        <v>1</v>
      </c>
      <c r="O39" s="147">
        <v>6</v>
      </c>
      <c r="P39" s="147">
        <v>11</v>
      </c>
      <c r="Q39" s="148">
        <v>7</v>
      </c>
      <c r="R39" s="20"/>
      <c r="S39" s="126"/>
    </row>
    <row r="40" spans="1:23" x14ac:dyDescent="0.2">
      <c r="B40" s="37"/>
      <c r="C40" s="45" t="s">
        <v>75</v>
      </c>
      <c r="D40" s="46" t="s">
        <v>78</v>
      </c>
      <c r="E40" s="47" t="s">
        <v>79</v>
      </c>
      <c r="F40" s="32"/>
      <c r="G40" s="147"/>
      <c r="H40" s="147"/>
      <c r="I40" s="147"/>
      <c r="J40" s="147">
        <v>2</v>
      </c>
      <c r="K40" s="147"/>
      <c r="L40" s="317"/>
      <c r="M40" s="147">
        <v>1</v>
      </c>
      <c r="N40" s="147"/>
      <c r="O40" s="147"/>
      <c r="P40" s="147">
        <v>1</v>
      </c>
      <c r="Q40" s="148"/>
      <c r="R40" s="20"/>
      <c r="S40" s="126"/>
    </row>
    <row r="41" spans="1:23" x14ac:dyDescent="0.2">
      <c r="B41" s="37"/>
      <c r="C41" s="38" t="s">
        <v>75</v>
      </c>
      <c r="D41" s="39" t="s">
        <v>76</v>
      </c>
      <c r="E41" s="40" t="s">
        <v>77</v>
      </c>
      <c r="F41" s="32"/>
      <c r="G41" s="147">
        <v>4</v>
      </c>
      <c r="H41" s="147"/>
      <c r="I41" s="147"/>
      <c r="J41" s="147">
        <v>10</v>
      </c>
      <c r="K41" s="147"/>
      <c r="L41" s="317"/>
      <c r="M41" s="147">
        <v>14</v>
      </c>
      <c r="N41" s="147"/>
      <c r="O41" s="147"/>
      <c r="P41" s="147">
        <v>8</v>
      </c>
      <c r="Q41" s="148"/>
      <c r="R41" s="20"/>
      <c r="S41" s="126"/>
    </row>
    <row r="42" spans="1:23" x14ac:dyDescent="0.2">
      <c r="B42" s="37"/>
      <c r="C42" s="45" t="s">
        <v>216</v>
      </c>
      <c r="D42" s="46" t="s">
        <v>80</v>
      </c>
      <c r="E42" s="47" t="s">
        <v>159</v>
      </c>
      <c r="F42" s="32"/>
      <c r="G42" s="147">
        <v>1</v>
      </c>
      <c r="H42" s="147"/>
      <c r="I42" s="147"/>
      <c r="J42" s="147">
        <v>2</v>
      </c>
      <c r="K42" s="147"/>
      <c r="L42" s="317"/>
      <c r="M42" s="147">
        <v>1</v>
      </c>
      <c r="N42" s="147"/>
      <c r="O42" s="147"/>
      <c r="P42" s="147"/>
      <c r="Q42" s="148"/>
      <c r="R42" s="1"/>
      <c r="S42" s="126"/>
    </row>
    <row r="43" spans="1:23" x14ac:dyDescent="0.2">
      <c r="B43" s="37"/>
      <c r="C43" s="30" t="s">
        <v>75</v>
      </c>
      <c r="D43" s="31" t="s">
        <v>160</v>
      </c>
      <c r="E43" s="146" t="s">
        <v>232</v>
      </c>
      <c r="F43" s="32"/>
      <c r="G43" s="147"/>
      <c r="H43" s="147"/>
      <c r="I43" s="147"/>
      <c r="J43" s="147"/>
      <c r="K43" s="147"/>
      <c r="L43" s="317"/>
      <c r="M43" s="147">
        <v>3</v>
      </c>
      <c r="N43" s="147"/>
      <c r="O43" s="147"/>
      <c r="P43" s="147"/>
      <c r="Q43" s="148"/>
      <c r="R43" s="20"/>
      <c r="S43" s="126"/>
    </row>
    <row r="44" spans="1:23" x14ac:dyDescent="0.2">
      <c r="B44" s="37"/>
      <c r="C44" s="45" t="s">
        <v>69</v>
      </c>
      <c r="D44" s="46" t="s">
        <v>70</v>
      </c>
      <c r="E44" s="47" t="s">
        <v>161</v>
      </c>
      <c r="F44" s="32"/>
      <c r="G44" s="147">
        <v>6</v>
      </c>
      <c r="H44" s="147"/>
      <c r="I44" s="147"/>
      <c r="J44" s="49">
        <v>17</v>
      </c>
      <c r="K44" s="147"/>
      <c r="L44" s="317"/>
      <c r="M44" s="147">
        <v>36</v>
      </c>
      <c r="N44" s="147"/>
      <c r="O44" s="147"/>
      <c r="P44" s="147">
        <v>16</v>
      </c>
      <c r="Q44" s="148"/>
      <c r="R44" s="20"/>
      <c r="S44" s="126"/>
    </row>
    <row r="45" spans="1:23" x14ac:dyDescent="0.2">
      <c r="B45" s="37"/>
      <c r="C45" s="45" t="s">
        <v>72</v>
      </c>
      <c r="D45" s="46" t="s">
        <v>73</v>
      </c>
      <c r="E45" s="47" t="s">
        <v>74</v>
      </c>
      <c r="F45" s="32">
        <v>5</v>
      </c>
      <c r="G45" s="147">
        <v>2</v>
      </c>
      <c r="H45" s="147">
        <v>1</v>
      </c>
      <c r="I45" s="147">
        <v>5</v>
      </c>
      <c r="J45" s="42"/>
      <c r="K45" s="147"/>
      <c r="L45" s="317">
        <v>3</v>
      </c>
      <c r="M45" s="147">
        <v>2</v>
      </c>
      <c r="N45" s="147"/>
      <c r="O45" s="147">
        <v>1</v>
      </c>
      <c r="P45" s="147">
        <v>1</v>
      </c>
      <c r="Q45" s="148"/>
      <c r="R45" s="20"/>
      <c r="S45" s="126"/>
    </row>
    <row r="46" spans="1:23" x14ac:dyDescent="0.2">
      <c r="B46" s="81"/>
      <c r="C46" s="45" t="s">
        <v>162</v>
      </c>
      <c r="D46" s="46" t="s">
        <v>163</v>
      </c>
      <c r="E46" s="47" t="s">
        <v>164</v>
      </c>
      <c r="F46" s="32"/>
      <c r="G46" s="147"/>
      <c r="H46" s="147"/>
      <c r="I46" s="147"/>
      <c r="J46" s="42">
        <v>1</v>
      </c>
      <c r="K46" s="147"/>
      <c r="L46" s="317"/>
      <c r="M46" s="147"/>
      <c r="N46" s="147"/>
      <c r="O46" s="147"/>
      <c r="P46" s="147"/>
      <c r="Q46" s="148"/>
      <c r="R46" s="20"/>
      <c r="W46" s="166"/>
    </row>
    <row r="47" spans="1:23" x14ac:dyDescent="0.2">
      <c r="B47" s="81"/>
      <c r="C47" s="30" t="s">
        <v>82</v>
      </c>
      <c r="D47" s="31" t="s">
        <v>83</v>
      </c>
      <c r="E47" s="146" t="s">
        <v>84</v>
      </c>
      <c r="F47" s="32">
        <v>6</v>
      </c>
      <c r="G47" s="147">
        <v>5</v>
      </c>
      <c r="H47" s="147">
        <v>1</v>
      </c>
      <c r="I47" s="147">
        <v>1</v>
      </c>
      <c r="J47" s="49">
        <v>46</v>
      </c>
      <c r="K47" s="147"/>
      <c r="L47" s="317">
        <v>10</v>
      </c>
      <c r="M47" s="319">
        <v>7</v>
      </c>
      <c r="N47" s="147"/>
      <c r="O47" s="147"/>
      <c r="P47" s="302">
        <v>17</v>
      </c>
      <c r="Q47" s="148">
        <v>4</v>
      </c>
      <c r="R47" s="20"/>
      <c r="W47" s="166"/>
    </row>
    <row r="48" spans="1:23" s="1" customFormat="1" x14ac:dyDescent="0.2">
      <c r="A48" s="123"/>
      <c r="B48" s="15"/>
      <c r="C48" s="45" t="s">
        <v>85</v>
      </c>
      <c r="D48" s="46" t="s">
        <v>86</v>
      </c>
      <c r="E48" s="194" t="s">
        <v>87</v>
      </c>
      <c r="F48" s="32"/>
      <c r="G48" s="147"/>
      <c r="H48" s="147"/>
      <c r="I48" s="144"/>
      <c r="J48" s="49">
        <v>3</v>
      </c>
      <c r="K48" s="147"/>
      <c r="L48" s="317"/>
      <c r="M48" s="317">
        <v>10</v>
      </c>
      <c r="N48" s="147"/>
      <c r="O48" s="147"/>
      <c r="P48" s="119">
        <v>1</v>
      </c>
      <c r="Q48" s="148"/>
      <c r="R48" s="123"/>
      <c r="S48" s="123"/>
    </row>
    <row r="49" spans="2:17" x14ac:dyDescent="0.2">
      <c r="B49" s="149" t="s">
        <v>88</v>
      </c>
      <c r="C49" s="199" t="s">
        <v>89</v>
      </c>
      <c r="D49" s="200" t="s">
        <v>165</v>
      </c>
      <c r="E49" s="149" t="s">
        <v>166</v>
      </c>
      <c r="F49" s="32"/>
      <c r="G49" s="147"/>
      <c r="H49" s="147"/>
      <c r="I49" s="144"/>
      <c r="J49" s="49">
        <v>2</v>
      </c>
      <c r="K49" s="147"/>
      <c r="L49" s="317"/>
      <c r="M49" s="317"/>
      <c r="N49" s="147"/>
      <c r="O49" s="147"/>
      <c r="P49" s="119"/>
      <c r="Q49" s="148"/>
    </row>
    <row r="50" spans="2:17" x14ac:dyDescent="0.2">
      <c r="B50" s="149"/>
      <c r="C50" s="30" t="s">
        <v>89</v>
      </c>
      <c r="D50" s="31" t="s">
        <v>229</v>
      </c>
      <c r="E50" s="146" t="s">
        <v>230</v>
      </c>
      <c r="F50" s="32"/>
      <c r="G50" s="147"/>
      <c r="H50" s="147"/>
      <c r="I50" s="144"/>
      <c r="J50" s="49"/>
      <c r="K50" s="147"/>
      <c r="L50" s="317"/>
      <c r="M50" s="317"/>
      <c r="N50" s="147"/>
      <c r="O50" s="147"/>
      <c r="P50" s="119">
        <v>1</v>
      </c>
      <c r="Q50" s="148"/>
    </row>
    <row r="51" spans="2:17" x14ac:dyDescent="0.2">
      <c r="B51" s="40"/>
      <c r="C51" s="30" t="s">
        <v>89</v>
      </c>
      <c r="D51" s="31" t="s">
        <v>18</v>
      </c>
      <c r="E51" s="146" t="s">
        <v>167</v>
      </c>
      <c r="F51" s="32"/>
      <c r="G51" s="147"/>
      <c r="H51" s="147"/>
      <c r="I51" s="144"/>
      <c r="J51" s="49"/>
      <c r="K51" s="147"/>
      <c r="L51" s="317"/>
      <c r="M51" s="317">
        <v>1</v>
      </c>
      <c r="N51" s="147"/>
      <c r="O51" s="147"/>
      <c r="P51" s="119"/>
      <c r="Q51" s="148"/>
    </row>
    <row r="52" spans="2:17" x14ac:dyDescent="0.2">
      <c r="B52" s="15" t="s">
        <v>203</v>
      </c>
      <c r="C52" s="45" t="s">
        <v>168</v>
      </c>
      <c r="D52" s="46" t="s">
        <v>204</v>
      </c>
      <c r="E52" s="194" t="s">
        <v>169</v>
      </c>
      <c r="F52" s="32"/>
      <c r="G52" s="147">
        <v>1</v>
      </c>
      <c r="H52" s="147">
        <v>2</v>
      </c>
      <c r="I52" s="42">
        <v>1</v>
      </c>
      <c r="J52" s="49">
        <v>5</v>
      </c>
      <c r="K52" s="147"/>
      <c r="L52" s="317">
        <v>1</v>
      </c>
      <c r="M52" s="317"/>
      <c r="N52" s="147"/>
      <c r="O52" s="147">
        <v>1</v>
      </c>
      <c r="P52" s="147">
        <v>4</v>
      </c>
      <c r="Q52" s="148"/>
    </row>
    <row r="53" spans="2:17" x14ac:dyDescent="0.2">
      <c r="B53" s="94" t="s">
        <v>90</v>
      </c>
      <c r="C53" s="13" t="s">
        <v>205</v>
      </c>
      <c r="D53" s="14" t="s">
        <v>94</v>
      </c>
      <c r="E53" s="15" t="s">
        <v>95</v>
      </c>
      <c r="F53" s="32">
        <v>1</v>
      </c>
      <c r="G53" s="42">
        <v>11</v>
      </c>
      <c r="H53" s="147">
        <v>2</v>
      </c>
      <c r="I53" s="42">
        <v>11</v>
      </c>
      <c r="J53" s="147">
        <v>14</v>
      </c>
      <c r="K53" s="147">
        <v>1</v>
      </c>
      <c r="L53" s="317">
        <v>6</v>
      </c>
      <c r="M53" s="317">
        <v>5</v>
      </c>
      <c r="N53" s="147">
        <v>3</v>
      </c>
      <c r="O53" s="147">
        <v>3</v>
      </c>
      <c r="P53" s="147">
        <v>14</v>
      </c>
      <c r="Q53" s="148">
        <v>4</v>
      </c>
    </row>
    <row r="54" spans="2:17" x14ac:dyDescent="0.2">
      <c r="B54" s="81"/>
      <c r="C54" s="30" t="s">
        <v>96</v>
      </c>
      <c r="D54" s="31" t="s">
        <v>172</v>
      </c>
      <c r="E54" s="146" t="s">
        <v>173</v>
      </c>
      <c r="F54" s="32"/>
      <c r="G54" s="42"/>
      <c r="H54" s="147"/>
      <c r="I54" s="42"/>
      <c r="J54" s="147"/>
      <c r="K54" s="147"/>
      <c r="L54" s="317"/>
      <c r="M54" s="317">
        <v>4</v>
      </c>
      <c r="N54" s="147"/>
      <c r="O54" s="147"/>
      <c r="P54" s="147"/>
      <c r="Q54" s="148"/>
    </row>
    <row r="55" spans="2:17" x14ac:dyDescent="0.2">
      <c r="B55" s="81"/>
      <c r="C55" s="30" t="s">
        <v>217</v>
      </c>
      <c r="D55" s="31" t="s">
        <v>170</v>
      </c>
      <c r="E55" s="146" t="s">
        <v>171</v>
      </c>
      <c r="F55" s="32"/>
      <c r="G55" s="42"/>
      <c r="H55" s="147"/>
      <c r="I55" s="42"/>
      <c r="J55" s="49"/>
      <c r="K55" s="147"/>
      <c r="L55" s="317"/>
      <c r="M55" s="317">
        <v>1</v>
      </c>
      <c r="N55" s="147"/>
      <c r="O55" s="147"/>
      <c r="P55" s="147"/>
      <c r="Q55" s="148"/>
    </row>
    <row r="56" spans="2:17" x14ac:dyDescent="0.2">
      <c r="B56" s="81"/>
      <c r="C56" s="30" t="s">
        <v>217</v>
      </c>
      <c r="D56" s="31" t="s">
        <v>92</v>
      </c>
      <c r="E56" s="146" t="s">
        <v>93</v>
      </c>
      <c r="F56" s="32"/>
      <c r="G56" s="42">
        <v>4</v>
      </c>
      <c r="H56" s="147"/>
      <c r="I56" s="42"/>
      <c r="J56" s="147">
        <v>4</v>
      </c>
      <c r="K56" s="147"/>
      <c r="L56" s="317"/>
      <c r="M56" s="317">
        <v>39</v>
      </c>
      <c r="N56" s="147"/>
      <c r="O56" s="147"/>
      <c r="P56" s="147">
        <v>4</v>
      </c>
      <c r="Q56" s="148"/>
    </row>
    <row r="57" spans="2:17" x14ac:dyDescent="0.2">
      <c r="B57" s="15"/>
      <c r="C57" s="45" t="s">
        <v>174</v>
      </c>
      <c r="D57" s="46" t="s">
        <v>175</v>
      </c>
      <c r="E57" s="194" t="s">
        <v>176</v>
      </c>
      <c r="F57" s="32"/>
      <c r="G57" s="42"/>
      <c r="H57" s="147"/>
      <c r="I57" s="42"/>
      <c r="J57" s="147">
        <v>2</v>
      </c>
      <c r="K57" s="147"/>
      <c r="L57" s="317"/>
      <c r="M57" s="317"/>
      <c r="N57" s="147"/>
      <c r="O57" s="147"/>
      <c r="P57" s="147"/>
      <c r="Q57" s="148"/>
    </row>
    <row r="58" spans="2:17" x14ac:dyDescent="0.2">
      <c r="B58" s="81" t="s">
        <v>97</v>
      </c>
      <c r="C58" s="13" t="s">
        <v>98</v>
      </c>
      <c r="D58" s="14" t="s">
        <v>99</v>
      </c>
      <c r="E58" s="15" t="s">
        <v>100</v>
      </c>
      <c r="F58" s="32">
        <v>415</v>
      </c>
      <c r="G58" s="49">
        <v>281</v>
      </c>
      <c r="H58" s="147">
        <v>295</v>
      </c>
      <c r="I58" s="49">
        <v>1056</v>
      </c>
      <c r="J58" s="49">
        <v>545</v>
      </c>
      <c r="K58" s="147">
        <v>239</v>
      </c>
      <c r="L58" s="317">
        <v>609</v>
      </c>
      <c r="M58" s="317">
        <v>273</v>
      </c>
      <c r="N58" s="147">
        <v>261</v>
      </c>
      <c r="O58" s="147">
        <v>493</v>
      </c>
      <c r="P58" s="49">
        <v>167</v>
      </c>
      <c r="Q58" s="148">
        <v>157</v>
      </c>
    </row>
    <row r="59" spans="2:17" x14ac:dyDescent="0.2">
      <c r="B59" s="81"/>
      <c r="C59" s="13" t="s">
        <v>101</v>
      </c>
      <c r="D59" s="14" t="s">
        <v>102</v>
      </c>
      <c r="E59" s="15" t="s">
        <v>103</v>
      </c>
      <c r="F59" s="32">
        <v>2</v>
      </c>
      <c r="G59" s="49">
        <v>4</v>
      </c>
      <c r="H59" s="42">
        <v>2</v>
      </c>
      <c r="I59" s="49">
        <v>3</v>
      </c>
      <c r="J59" s="42">
        <v>4</v>
      </c>
      <c r="K59" s="147"/>
      <c r="L59" s="317">
        <v>1</v>
      </c>
      <c r="M59" s="317">
        <v>2</v>
      </c>
      <c r="N59" s="147">
        <v>1</v>
      </c>
      <c r="O59" s="147">
        <v>2</v>
      </c>
      <c r="P59" s="147">
        <v>9</v>
      </c>
      <c r="Q59" s="148">
        <v>6</v>
      </c>
    </row>
    <row r="60" spans="2:17" x14ac:dyDescent="0.2">
      <c r="B60" s="81"/>
      <c r="C60" s="13" t="s">
        <v>101</v>
      </c>
      <c r="D60" s="14" t="s">
        <v>177</v>
      </c>
      <c r="E60" s="150" t="s">
        <v>178</v>
      </c>
      <c r="F60" s="32">
        <v>80</v>
      </c>
      <c r="G60" s="49">
        <v>2</v>
      </c>
      <c r="H60" s="42">
        <v>37</v>
      </c>
      <c r="I60" s="49">
        <v>38</v>
      </c>
      <c r="J60" s="42"/>
      <c r="K60" s="147">
        <v>27</v>
      </c>
      <c r="L60" s="317">
        <v>109</v>
      </c>
      <c r="M60" s="317"/>
      <c r="N60" s="147">
        <v>63</v>
      </c>
      <c r="O60" s="147">
        <v>55</v>
      </c>
      <c r="P60" s="147">
        <v>8</v>
      </c>
      <c r="Q60" s="148">
        <v>21</v>
      </c>
    </row>
    <row r="61" spans="2:17" x14ac:dyDescent="0.2">
      <c r="B61" s="81"/>
      <c r="C61" s="30" t="s">
        <v>101</v>
      </c>
      <c r="D61" s="31" t="s">
        <v>104</v>
      </c>
      <c r="E61" s="32" t="s">
        <v>105</v>
      </c>
      <c r="F61" s="32"/>
      <c r="G61" s="49">
        <v>5</v>
      </c>
      <c r="H61" s="42"/>
      <c r="I61" s="49"/>
      <c r="J61" s="42"/>
      <c r="K61" s="147"/>
      <c r="L61" s="317"/>
      <c r="M61" s="320">
        <v>2</v>
      </c>
      <c r="N61" s="306"/>
      <c r="O61" s="147">
        <v>1</v>
      </c>
      <c r="P61" s="147">
        <v>2</v>
      </c>
      <c r="Q61" s="148">
        <v>2</v>
      </c>
    </row>
    <row r="62" spans="2:17" x14ac:dyDescent="0.2">
      <c r="B62" s="81"/>
      <c r="C62" s="13" t="s">
        <v>106</v>
      </c>
      <c r="D62" s="14" t="s">
        <v>107</v>
      </c>
      <c r="E62" s="15" t="s">
        <v>108</v>
      </c>
      <c r="F62" s="32">
        <v>173</v>
      </c>
      <c r="G62" s="147">
        <v>88</v>
      </c>
      <c r="H62" s="49">
        <v>217</v>
      </c>
      <c r="I62" s="49">
        <v>80</v>
      </c>
      <c r="J62" s="147">
        <v>99</v>
      </c>
      <c r="K62" s="147">
        <v>194</v>
      </c>
      <c r="L62" s="317">
        <v>170</v>
      </c>
      <c r="M62" s="321">
        <v>154</v>
      </c>
      <c r="N62" s="119">
        <v>131</v>
      </c>
      <c r="O62" s="147">
        <v>207</v>
      </c>
      <c r="P62" s="147">
        <v>66</v>
      </c>
      <c r="Q62" s="148">
        <v>108</v>
      </c>
    </row>
    <row r="63" spans="2:17" x14ac:dyDescent="0.2">
      <c r="B63" s="81"/>
      <c r="C63" s="30" t="s">
        <v>112</v>
      </c>
      <c r="D63" s="31" t="s">
        <v>113</v>
      </c>
      <c r="E63" s="32" t="s">
        <v>114</v>
      </c>
      <c r="F63" s="32">
        <v>380</v>
      </c>
      <c r="G63" s="147">
        <v>190</v>
      </c>
      <c r="H63" s="49">
        <v>293</v>
      </c>
      <c r="I63" s="147">
        <v>2239</v>
      </c>
      <c r="J63" s="147">
        <v>112</v>
      </c>
      <c r="K63" s="147">
        <v>86</v>
      </c>
      <c r="L63" s="317">
        <v>295</v>
      </c>
      <c r="M63" s="317">
        <v>56</v>
      </c>
      <c r="N63" s="147">
        <v>167</v>
      </c>
      <c r="O63" s="147">
        <v>404</v>
      </c>
      <c r="P63" s="42">
        <v>129</v>
      </c>
      <c r="Q63" s="148">
        <v>59</v>
      </c>
    </row>
    <row r="64" spans="2:17" x14ac:dyDescent="0.2">
      <c r="B64" s="81"/>
      <c r="C64" s="30" t="s">
        <v>109</v>
      </c>
      <c r="D64" s="31" t="s">
        <v>110</v>
      </c>
      <c r="E64" s="146" t="s">
        <v>111</v>
      </c>
      <c r="F64" s="32">
        <v>244</v>
      </c>
      <c r="G64" s="147">
        <v>98</v>
      </c>
      <c r="H64" s="49">
        <v>72</v>
      </c>
      <c r="I64" s="147">
        <v>112</v>
      </c>
      <c r="J64" s="147">
        <v>179</v>
      </c>
      <c r="K64" s="147">
        <v>82</v>
      </c>
      <c r="L64" s="318">
        <v>170</v>
      </c>
      <c r="M64" s="317">
        <v>274</v>
      </c>
      <c r="N64" s="147">
        <v>57</v>
      </c>
      <c r="O64" s="202">
        <v>122</v>
      </c>
      <c r="P64" s="147">
        <v>124</v>
      </c>
      <c r="Q64" s="148">
        <v>32</v>
      </c>
    </row>
    <row r="65" spans="1:17" x14ac:dyDescent="0.2">
      <c r="B65" s="81"/>
      <c r="C65" s="30" t="s">
        <v>115</v>
      </c>
      <c r="D65" s="80" t="s">
        <v>208</v>
      </c>
      <c r="E65" s="146" t="s">
        <v>209</v>
      </c>
      <c r="F65" s="15"/>
      <c r="G65" s="147"/>
      <c r="H65" s="49"/>
      <c r="I65" s="147"/>
      <c r="J65" s="147"/>
      <c r="K65" s="147"/>
      <c r="L65" s="318"/>
      <c r="M65" s="317"/>
      <c r="N65" s="147"/>
      <c r="O65" s="49"/>
      <c r="P65" s="147">
        <v>1</v>
      </c>
      <c r="Q65" s="148"/>
    </row>
    <row r="66" spans="1:17" x14ac:dyDescent="0.2">
      <c r="A66" s="151"/>
      <c r="B66" s="81"/>
      <c r="C66" s="45" t="s">
        <v>115</v>
      </c>
      <c r="D66" s="46" t="s">
        <v>179</v>
      </c>
      <c r="E66" s="47" t="s">
        <v>180</v>
      </c>
      <c r="F66" s="15"/>
      <c r="G66" s="147"/>
      <c r="H66" s="49"/>
      <c r="I66" s="147"/>
      <c r="J66" s="147"/>
      <c r="K66" s="147">
        <v>2</v>
      </c>
      <c r="L66" s="317"/>
      <c r="M66" s="317"/>
      <c r="N66" s="147"/>
      <c r="O66" s="147"/>
      <c r="P66" s="147"/>
      <c r="Q66" s="148"/>
    </row>
    <row r="67" spans="1:17" ht="12.75" customHeight="1" x14ac:dyDescent="0.2">
      <c r="A67" s="151"/>
      <c r="B67" s="81"/>
      <c r="C67" s="30" t="s">
        <v>115</v>
      </c>
      <c r="D67" s="31" t="s">
        <v>116</v>
      </c>
      <c r="E67" s="32" t="s">
        <v>117</v>
      </c>
      <c r="F67" s="41">
        <v>1</v>
      </c>
      <c r="G67" s="49">
        <v>11</v>
      </c>
      <c r="I67" s="147"/>
      <c r="J67" s="147">
        <v>5</v>
      </c>
      <c r="K67" s="144">
        <v>1</v>
      </c>
      <c r="L67" s="317">
        <v>2</v>
      </c>
      <c r="M67" s="317">
        <v>17</v>
      </c>
      <c r="N67" s="147">
        <v>1</v>
      </c>
      <c r="O67" s="147">
        <v>6</v>
      </c>
      <c r="P67" s="147">
        <v>2</v>
      </c>
      <c r="Q67" s="148">
        <v>2</v>
      </c>
    </row>
    <row r="68" spans="1:17" ht="12.75" customHeight="1" x14ac:dyDescent="0.2">
      <c r="A68" s="151"/>
      <c r="B68" s="81"/>
      <c r="C68" s="13" t="s">
        <v>115</v>
      </c>
      <c r="D68" s="14" t="s">
        <v>118</v>
      </c>
      <c r="E68" s="15" t="s">
        <v>119</v>
      </c>
      <c r="F68" s="41">
        <v>91</v>
      </c>
      <c r="G68" s="202">
        <v>15</v>
      </c>
      <c r="H68" s="49">
        <v>20</v>
      </c>
      <c r="I68" s="147">
        <v>32</v>
      </c>
      <c r="J68" s="147">
        <v>5</v>
      </c>
      <c r="K68" s="147">
        <v>53</v>
      </c>
      <c r="L68" s="317">
        <v>142</v>
      </c>
      <c r="M68" s="317">
        <v>4</v>
      </c>
      <c r="N68" s="147">
        <v>64</v>
      </c>
      <c r="O68" s="147">
        <v>87</v>
      </c>
      <c r="P68" s="147">
        <v>21</v>
      </c>
      <c r="Q68" s="148">
        <v>38</v>
      </c>
    </row>
    <row r="69" spans="1:17" ht="12.75" customHeight="1" x14ac:dyDescent="0.2">
      <c r="A69" s="151"/>
      <c r="B69" s="81"/>
      <c r="C69" s="30" t="s">
        <v>115</v>
      </c>
      <c r="D69" s="31" t="s">
        <v>120</v>
      </c>
      <c r="E69" s="32" t="s">
        <v>121</v>
      </c>
      <c r="F69" s="48">
        <v>63</v>
      </c>
      <c r="G69" s="147">
        <v>59</v>
      </c>
      <c r="H69" s="147">
        <v>27</v>
      </c>
      <c r="I69" s="49">
        <v>70</v>
      </c>
      <c r="J69" s="147">
        <v>59</v>
      </c>
      <c r="K69" s="147">
        <v>28</v>
      </c>
      <c r="L69" s="317">
        <v>126</v>
      </c>
      <c r="M69" s="317">
        <v>12</v>
      </c>
      <c r="N69" s="147">
        <v>70</v>
      </c>
      <c r="O69" s="147">
        <v>249</v>
      </c>
      <c r="P69" s="147">
        <v>68</v>
      </c>
      <c r="Q69" s="148">
        <v>48</v>
      </c>
    </row>
    <row r="70" spans="1:17" ht="12.75" customHeight="1" x14ac:dyDescent="0.2">
      <c r="B70" s="81"/>
      <c r="C70" s="13" t="s">
        <v>115</v>
      </c>
      <c r="D70" s="14" t="s">
        <v>181</v>
      </c>
      <c r="E70" s="142" t="s">
        <v>182</v>
      </c>
      <c r="F70" s="48"/>
      <c r="G70" s="147"/>
      <c r="H70" s="147"/>
      <c r="I70" s="202"/>
      <c r="J70" s="147"/>
      <c r="K70" s="147"/>
      <c r="L70" s="317">
        <v>1</v>
      </c>
      <c r="M70" s="317"/>
      <c r="N70" s="147"/>
      <c r="O70" s="147"/>
      <c r="P70" s="147"/>
      <c r="Q70" s="148"/>
    </row>
    <row r="71" spans="1:17" ht="12.75" customHeight="1" x14ac:dyDescent="0.2">
      <c r="B71" s="81"/>
      <c r="C71" s="30" t="s">
        <v>115</v>
      </c>
      <c r="D71" s="31" t="s">
        <v>122</v>
      </c>
      <c r="E71" s="153" t="s">
        <v>123</v>
      </c>
      <c r="F71" s="48">
        <v>11</v>
      </c>
      <c r="G71" s="147">
        <v>14</v>
      </c>
      <c r="H71" s="147">
        <v>19</v>
      </c>
      <c r="I71" s="49">
        <v>46</v>
      </c>
      <c r="J71" s="147">
        <v>18</v>
      </c>
      <c r="K71" s="147">
        <v>53</v>
      </c>
      <c r="L71" s="317">
        <v>20</v>
      </c>
      <c r="M71" s="317">
        <v>7</v>
      </c>
      <c r="N71" s="147">
        <v>43</v>
      </c>
      <c r="O71" s="147">
        <v>7</v>
      </c>
      <c r="P71" s="147">
        <v>12</v>
      </c>
      <c r="Q71" s="148">
        <v>14</v>
      </c>
    </row>
    <row r="72" spans="1:17" ht="12.75" customHeight="1" x14ac:dyDescent="0.2">
      <c r="B72" s="81"/>
      <c r="C72" s="45" t="s">
        <v>115</v>
      </c>
      <c r="D72" s="46" t="s">
        <v>124</v>
      </c>
      <c r="E72" s="47" t="s">
        <v>125</v>
      </c>
      <c r="F72" s="48"/>
      <c r="G72" s="147">
        <v>1</v>
      </c>
      <c r="H72" s="147"/>
      <c r="I72" s="147">
        <v>4</v>
      </c>
      <c r="J72" s="147">
        <v>2</v>
      </c>
      <c r="K72" s="147"/>
      <c r="L72" s="317"/>
      <c r="M72" s="317">
        <v>2</v>
      </c>
      <c r="N72" s="147"/>
      <c r="O72" s="147"/>
      <c r="P72" s="147">
        <v>4</v>
      </c>
      <c r="Q72" s="148"/>
    </row>
    <row r="73" spans="1:17" x14ac:dyDescent="0.2">
      <c r="B73" s="81"/>
      <c r="C73" s="30" t="s">
        <v>115</v>
      </c>
      <c r="D73" s="80" t="s">
        <v>126</v>
      </c>
      <c r="E73" s="146" t="s">
        <v>127</v>
      </c>
      <c r="F73" s="48">
        <v>1</v>
      </c>
      <c r="G73" s="147">
        <v>1</v>
      </c>
      <c r="H73" s="147"/>
      <c r="I73" s="147">
        <v>6</v>
      </c>
      <c r="J73" s="147">
        <v>1</v>
      </c>
      <c r="K73" s="147">
        <v>3</v>
      </c>
      <c r="L73" s="317">
        <v>7</v>
      </c>
      <c r="M73" s="317">
        <v>3</v>
      </c>
      <c r="N73" s="147">
        <v>5</v>
      </c>
      <c r="O73" s="147"/>
      <c r="P73" s="147">
        <v>4</v>
      </c>
      <c r="Q73" s="148">
        <v>2</v>
      </c>
    </row>
    <row r="74" spans="1:17" x14ac:dyDescent="0.2">
      <c r="B74" s="81"/>
      <c r="C74" s="30" t="s">
        <v>183</v>
      </c>
      <c r="D74" s="31" t="s">
        <v>188</v>
      </c>
      <c r="E74" s="146" t="s">
        <v>189</v>
      </c>
      <c r="F74" s="48"/>
      <c r="G74" s="147"/>
      <c r="H74" s="147"/>
      <c r="I74" s="147"/>
      <c r="J74" s="147"/>
      <c r="K74" s="147">
        <v>1</v>
      </c>
      <c r="L74" s="317"/>
      <c r="M74" s="317"/>
      <c r="N74" s="147"/>
      <c r="O74" s="147"/>
      <c r="P74" s="147"/>
      <c r="Q74" s="148"/>
    </row>
    <row r="75" spans="1:17" x14ac:dyDescent="0.2">
      <c r="B75" s="81"/>
      <c r="C75" s="115" t="s">
        <v>183</v>
      </c>
      <c r="D75" s="46" t="s">
        <v>184</v>
      </c>
      <c r="E75" s="156" t="s">
        <v>185</v>
      </c>
      <c r="F75" s="48"/>
      <c r="G75" s="147"/>
      <c r="H75" s="147">
        <v>3</v>
      </c>
      <c r="I75" s="147">
        <v>26</v>
      </c>
      <c r="J75" s="147">
        <v>1</v>
      </c>
      <c r="K75" s="147">
        <v>5</v>
      </c>
      <c r="L75" s="317"/>
      <c r="M75" s="317"/>
      <c r="N75" s="322">
        <v>1</v>
      </c>
      <c r="O75" s="147">
        <v>7</v>
      </c>
      <c r="P75" s="147">
        <v>2</v>
      </c>
      <c r="Q75" s="50">
        <v>2</v>
      </c>
    </row>
    <row r="76" spans="1:17" x14ac:dyDescent="0.2">
      <c r="B76" s="81"/>
      <c r="C76" s="92" t="s">
        <v>183</v>
      </c>
      <c r="D76" s="39" t="s">
        <v>196</v>
      </c>
      <c r="E76" s="40" t="s">
        <v>210</v>
      </c>
      <c r="F76" s="48">
        <v>2</v>
      </c>
      <c r="G76" s="147"/>
      <c r="H76" s="147"/>
      <c r="I76" s="147"/>
      <c r="J76" s="147"/>
      <c r="K76" s="147">
        <v>10</v>
      </c>
      <c r="L76" s="317"/>
      <c r="M76" s="317"/>
      <c r="N76" s="323">
        <v>3</v>
      </c>
      <c r="O76" s="147"/>
      <c r="P76" s="147"/>
      <c r="Q76" s="324"/>
    </row>
    <row r="77" spans="1:17" x14ac:dyDescent="0.2">
      <c r="B77" s="81"/>
      <c r="C77" s="45" t="s">
        <v>183</v>
      </c>
      <c r="D77" s="46" t="s">
        <v>186</v>
      </c>
      <c r="E77" s="47" t="s">
        <v>187</v>
      </c>
      <c r="F77" s="48"/>
      <c r="G77" s="147"/>
      <c r="H77" s="147"/>
      <c r="I77" s="147"/>
      <c r="J77" s="147">
        <v>1</v>
      </c>
      <c r="K77" s="147"/>
      <c r="L77" s="317"/>
      <c r="M77" s="317"/>
      <c r="N77" s="317">
        <v>3</v>
      </c>
      <c r="O77" s="147"/>
      <c r="P77" s="147">
        <v>1</v>
      </c>
      <c r="Q77" s="295">
        <v>1</v>
      </c>
    </row>
    <row r="78" spans="1:17" x14ac:dyDescent="0.2">
      <c r="B78" s="81"/>
      <c r="C78" s="30" t="s">
        <v>128</v>
      </c>
      <c r="D78" s="31" t="s">
        <v>129</v>
      </c>
      <c r="E78" s="32" t="s">
        <v>130</v>
      </c>
      <c r="F78" s="32">
        <v>39</v>
      </c>
      <c r="G78" s="147">
        <v>11</v>
      </c>
      <c r="H78" s="49">
        <v>7</v>
      </c>
      <c r="I78" s="147">
        <v>18</v>
      </c>
      <c r="J78" s="147">
        <v>13</v>
      </c>
      <c r="K78" s="147">
        <v>7</v>
      </c>
      <c r="L78" s="317">
        <v>57</v>
      </c>
      <c r="M78" s="317">
        <v>13</v>
      </c>
      <c r="N78" s="317">
        <v>14</v>
      </c>
      <c r="O78" s="147">
        <v>11</v>
      </c>
      <c r="P78" s="147">
        <v>14</v>
      </c>
      <c r="Q78" s="295">
        <v>20</v>
      </c>
    </row>
    <row r="79" spans="1:17" x14ac:dyDescent="0.2">
      <c r="B79" s="81"/>
      <c r="C79" s="30" t="s">
        <v>128</v>
      </c>
      <c r="D79" s="31" t="s">
        <v>131</v>
      </c>
      <c r="E79" s="32" t="s">
        <v>132</v>
      </c>
      <c r="F79" s="32">
        <v>71</v>
      </c>
      <c r="G79" s="147">
        <v>64</v>
      </c>
      <c r="H79" s="202">
        <v>91</v>
      </c>
      <c r="I79" s="147">
        <v>54</v>
      </c>
      <c r="J79" s="147">
        <v>84</v>
      </c>
      <c r="K79" s="144">
        <v>72</v>
      </c>
      <c r="L79" s="317">
        <v>85</v>
      </c>
      <c r="M79" s="317">
        <v>55</v>
      </c>
      <c r="N79" s="317">
        <v>51</v>
      </c>
      <c r="O79" s="147">
        <v>65</v>
      </c>
      <c r="P79" s="154">
        <v>55</v>
      </c>
      <c r="Q79" s="295">
        <v>37</v>
      </c>
    </row>
    <row r="80" spans="1:17" x14ac:dyDescent="0.2">
      <c r="A80" s="151"/>
      <c r="C80" s="38" t="s">
        <v>190</v>
      </c>
      <c r="D80" s="39" t="s">
        <v>191</v>
      </c>
      <c r="E80" s="40" t="s">
        <v>192</v>
      </c>
      <c r="F80" s="32">
        <v>11</v>
      </c>
      <c r="G80" s="147">
        <v>1</v>
      </c>
      <c r="H80" s="147">
        <v>10</v>
      </c>
      <c r="I80" s="147">
        <v>22</v>
      </c>
      <c r="J80" s="147">
        <v>2</v>
      </c>
      <c r="K80" s="147">
        <v>12</v>
      </c>
      <c r="L80" s="316">
        <v>1</v>
      </c>
      <c r="M80" s="147"/>
      <c r="N80" s="317">
        <v>18</v>
      </c>
      <c r="O80" s="49">
        <v>3</v>
      </c>
      <c r="P80" s="147">
        <v>1</v>
      </c>
      <c r="Q80" s="295">
        <v>13</v>
      </c>
    </row>
    <row r="81" spans="2:17" ht="13.5" customHeight="1" thickBot="1" x14ac:dyDescent="0.25">
      <c r="B81" s="315"/>
      <c r="C81" s="67" t="s">
        <v>190</v>
      </c>
      <c r="D81" s="68" t="s">
        <v>193</v>
      </c>
      <c r="E81" s="304" t="s">
        <v>194</v>
      </c>
      <c r="F81" s="70">
        <v>12</v>
      </c>
      <c r="G81" s="305"/>
      <c r="H81" s="305">
        <v>3</v>
      </c>
      <c r="I81" s="305">
        <v>1</v>
      </c>
      <c r="J81" s="163"/>
      <c r="K81" s="305">
        <v>3</v>
      </c>
      <c r="L81" s="325">
        <v>4</v>
      </c>
      <c r="M81" s="163"/>
      <c r="N81" s="325"/>
      <c r="O81" s="71"/>
      <c r="P81" s="305"/>
      <c r="Q81" s="326">
        <v>5</v>
      </c>
    </row>
    <row r="82" spans="2:17" ht="15" x14ac:dyDescent="0.2">
      <c r="G82" s="303"/>
      <c r="H82" s="303"/>
      <c r="I82" s="303"/>
      <c r="J82" s="314"/>
      <c r="K82" s="76"/>
    </row>
    <row r="83" spans="2:17" x14ac:dyDescent="0.2">
      <c r="E83" s="328" t="s">
        <v>238</v>
      </c>
      <c r="F83" s="303">
        <v>36</v>
      </c>
      <c r="G83" s="123">
        <v>44</v>
      </c>
      <c r="H83" s="123">
        <v>39</v>
      </c>
      <c r="I83" s="123">
        <v>44</v>
      </c>
      <c r="J83" s="123">
        <v>52</v>
      </c>
      <c r="K83" s="123">
        <v>40</v>
      </c>
      <c r="L83" s="123">
        <v>39</v>
      </c>
      <c r="M83" s="123">
        <v>48</v>
      </c>
      <c r="N83" s="123">
        <v>45</v>
      </c>
      <c r="O83" s="123">
        <v>41</v>
      </c>
      <c r="P83" s="123">
        <v>56</v>
      </c>
      <c r="Q83" s="123">
        <v>39</v>
      </c>
    </row>
    <row r="84" spans="2:17" x14ac:dyDescent="0.2">
      <c r="E84" s="329" t="s">
        <v>239</v>
      </c>
      <c r="F84" s="123">
        <f>SUM(F7:F81)</f>
        <v>2110</v>
      </c>
      <c r="G84" s="123">
        <f t="shared" ref="G84:Q84" si="0">SUM(G7:G81)</f>
        <v>1286</v>
      </c>
      <c r="H84" s="123">
        <f t="shared" si="0"/>
        <v>1893</v>
      </c>
      <c r="I84" s="123">
        <f t="shared" si="0"/>
        <v>9174</v>
      </c>
      <c r="J84" s="123">
        <f t="shared" si="0"/>
        <v>2705</v>
      </c>
      <c r="K84" s="123">
        <f t="shared" si="0"/>
        <v>1974</v>
      </c>
      <c r="L84" s="123">
        <f t="shared" si="0"/>
        <v>2798</v>
      </c>
      <c r="M84" s="123">
        <f t="shared" si="0"/>
        <v>2446</v>
      </c>
      <c r="N84" s="123">
        <f t="shared" si="0"/>
        <v>1617</v>
      </c>
      <c r="O84" s="123">
        <f t="shared" si="0"/>
        <v>2249</v>
      </c>
      <c r="P84" s="123">
        <f t="shared" si="0"/>
        <v>1402</v>
      </c>
      <c r="Q84" s="123">
        <f t="shared" si="0"/>
        <v>834</v>
      </c>
    </row>
  </sheetData>
  <sheetProtection sheet="1" objects="1" scenarios="1" selectLockedCells="1" selectUnlockedCells="1"/>
  <mergeCells count="5">
    <mergeCell ref="S5:S6"/>
    <mergeCell ref="B2:Q2"/>
    <mergeCell ref="B1:Q1"/>
    <mergeCell ref="B5:D5"/>
    <mergeCell ref="E5:E6"/>
  </mergeCells>
  <conditionalFormatting sqref="K66 K78:K79">
    <cfRule type="cellIs" dxfId="13" priority="2" stopIfTrue="1" operator="equal">
      <formula>0</formula>
    </cfRule>
  </conditionalFormatting>
  <printOptions horizontalCentered="1"/>
  <pageMargins left="0.75" right="0.75" top="0.75" bottom="0.5" header="0.5" footer="0.5"/>
  <pageSetup scale="84" fitToHeight="3" orientation="landscape" horizontalDpi="429496729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showGridLines="0" workbookViewId="0">
      <selection activeCell="L1" sqref="L1:L1048576"/>
    </sheetView>
  </sheetViews>
  <sheetFormatPr defaultColWidth="7.75" defaultRowHeight="12.75" x14ac:dyDescent="0.2"/>
  <cols>
    <col min="1" max="1" width="2.125" style="1" customWidth="1"/>
    <col min="2" max="3" width="12.625" style="1" customWidth="1"/>
    <col min="4" max="4" width="11.25" style="1" customWidth="1"/>
    <col min="5" max="5" width="25.75" style="1" customWidth="1"/>
    <col min="6" max="10" width="10.875" style="1" customWidth="1"/>
    <col min="11" max="11" width="11.75" style="1" customWidth="1"/>
    <col min="12" max="12" width="13.375" style="1" hidden="1" customWidth="1"/>
    <col min="13" max="13" width="11.5" style="1" customWidth="1"/>
    <col min="14" max="16384" width="7.75" style="1"/>
  </cols>
  <sheetData>
    <row r="1" spans="1:13" s="76" customFormat="1" ht="17.25" customHeight="1" x14ac:dyDescent="0.25">
      <c r="B1" s="379" t="s">
        <v>0</v>
      </c>
      <c r="C1" s="379"/>
      <c r="D1" s="379"/>
      <c r="E1" s="379"/>
      <c r="F1" s="379"/>
      <c r="G1" s="379"/>
      <c r="H1" s="379"/>
      <c r="I1" s="379"/>
      <c r="J1" s="379"/>
      <c r="K1" s="379"/>
    </row>
    <row r="2" spans="1:13" s="123" customFormat="1" ht="12.75" customHeight="1" x14ac:dyDescent="0.2">
      <c r="A2" s="206"/>
      <c r="B2" s="206"/>
      <c r="C2" s="206"/>
      <c r="D2" s="206"/>
      <c r="E2" s="206"/>
      <c r="F2" s="206"/>
      <c r="G2" s="206"/>
      <c r="H2" s="206"/>
      <c r="I2" s="206"/>
      <c r="J2" s="206"/>
    </row>
    <row r="3" spans="1:13" s="76" customFormat="1" ht="12.75" customHeight="1" x14ac:dyDescent="0.25">
      <c r="B3" s="406" t="s">
        <v>211</v>
      </c>
      <c r="C3" s="406"/>
      <c r="D3" s="406"/>
      <c r="E3" s="406"/>
      <c r="F3" s="406"/>
      <c r="G3" s="406"/>
      <c r="H3" s="406"/>
      <c r="I3" s="406"/>
      <c r="J3" s="406"/>
      <c r="K3" s="406"/>
      <c r="L3" s="207"/>
      <c r="M3" s="207"/>
    </row>
    <row r="4" spans="1:13" ht="12.75" customHeight="1" x14ac:dyDescent="0.25">
      <c r="B4" s="78"/>
      <c r="C4" s="78"/>
      <c r="D4" s="78"/>
      <c r="E4" s="78"/>
      <c r="F4" s="78"/>
      <c r="G4" s="78"/>
      <c r="H4" s="78"/>
      <c r="I4" s="78"/>
      <c r="J4" s="78"/>
      <c r="K4" s="3"/>
      <c r="L4" s="3"/>
      <c r="M4" s="3"/>
    </row>
    <row r="5" spans="1:13" ht="12.75" customHeight="1" thickBot="1" x14ac:dyDescent="0.25"/>
    <row r="6" spans="1:13" ht="16.5" thickBot="1" x14ac:dyDescent="0.3">
      <c r="B6" s="414" t="s">
        <v>2</v>
      </c>
      <c r="C6" s="415"/>
      <c r="D6" s="415"/>
      <c r="E6" s="416" t="s">
        <v>3</v>
      </c>
      <c r="F6" s="386" t="s">
        <v>4</v>
      </c>
      <c r="G6" s="387"/>
      <c r="H6" s="387"/>
      <c r="I6" s="387"/>
      <c r="J6" s="388"/>
      <c r="K6" s="389" t="s">
        <v>5</v>
      </c>
      <c r="L6" s="4" t="s">
        <v>6</v>
      </c>
      <c r="M6" s="371"/>
    </row>
    <row r="7" spans="1:13" ht="13.5" thickBot="1" x14ac:dyDescent="0.25">
      <c r="B7" s="127" t="s">
        <v>7</v>
      </c>
      <c r="C7" s="128" t="s">
        <v>8</v>
      </c>
      <c r="D7" s="129" t="s">
        <v>9</v>
      </c>
      <c r="E7" s="417"/>
      <c r="F7" s="8" t="s">
        <v>10</v>
      </c>
      <c r="G7" s="9" t="s">
        <v>11</v>
      </c>
      <c r="H7" s="9" t="s">
        <v>12</v>
      </c>
      <c r="I7" s="9" t="s">
        <v>13</v>
      </c>
      <c r="J7" s="10" t="s">
        <v>14</v>
      </c>
      <c r="K7" s="396"/>
      <c r="L7" s="11" t="s">
        <v>15</v>
      </c>
      <c r="M7" s="378"/>
    </row>
    <row r="8" spans="1:13" x14ac:dyDescent="0.2">
      <c r="B8" s="12" t="s">
        <v>16</v>
      </c>
      <c r="C8" s="135" t="s">
        <v>17</v>
      </c>
      <c r="D8" s="136" t="s">
        <v>18</v>
      </c>
      <c r="E8" s="137" t="s">
        <v>19</v>
      </c>
      <c r="F8" s="213">
        <v>25</v>
      </c>
      <c r="G8" s="214">
        <v>52</v>
      </c>
      <c r="H8" s="215">
        <v>15</v>
      </c>
      <c r="I8" s="215">
        <v>5</v>
      </c>
      <c r="J8" s="216">
        <v>14</v>
      </c>
      <c r="K8" s="191">
        <f>SUM(G8:J8)</f>
        <v>86</v>
      </c>
      <c r="L8" s="20">
        <f t="shared" ref="L8:L55" si="0">IF(K8&gt;0,1,0)</f>
        <v>1</v>
      </c>
      <c r="M8" s="4"/>
    </row>
    <row r="9" spans="1:13" x14ac:dyDescent="0.2">
      <c r="B9" s="95" t="s">
        <v>20</v>
      </c>
      <c r="C9" s="30" t="s">
        <v>21</v>
      </c>
      <c r="D9" s="31" t="s">
        <v>22</v>
      </c>
      <c r="E9" s="32" t="s">
        <v>23</v>
      </c>
      <c r="F9" s="33">
        <v>2</v>
      </c>
      <c r="G9" s="34"/>
      <c r="H9" s="34"/>
      <c r="I9" s="34"/>
      <c r="J9" s="35"/>
      <c r="K9" s="36">
        <f t="shared" ref="K9:K55" si="1">SUM(F9:J9)</f>
        <v>2</v>
      </c>
      <c r="L9" s="20">
        <f t="shared" si="0"/>
        <v>1</v>
      </c>
      <c r="M9" s="4"/>
    </row>
    <row r="10" spans="1:13" x14ac:dyDescent="0.2">
      <c r="B10" s="16"/>
      <c r="C10" s="13" t="s">
        <v>21</v>
      </c>
      <c r="D10" s="14" t="s">
        <v>24</v>
      </c>
      <c r="E10" s="142" t="s">
        <v>25</v>
      </c>
      <c r="F10" s="16"/>
      <c r="G10" s="17"/>
      <c r="H10" s="17"/>
      <c r="I10" s="17"/>
      <c r="J10" s="18">
        <v>3</v>
      </c>
      <c r="K10" s="19">
        <f t="shared" si="1"/>
        <v>3</v>
      </c>
      <c r="L10" s="20">
        <f t="shared" si="0"/>
        <v>1</v>
      </c>
      <c r="M10" s="4"/>
    </row>
    <row r="11" spans="1:13" x14ac:dyDescent="0.2">
      <c r="B11" s="29" t="s">
        <v>26</v>
      </c>
      <c r="C11" s="30" t="s">
        <v>27</v>
      </c>
      <c r="D11" s="31" t="s">
        <v>139</v>
      </c>
      <c r="E11" s="146" t="s">
        <v>140</v>
      </c>
      <c r="F11" s="33"/>
      <c r="G11" s="34"/>
      <c r="H11" s="34"/>
      <c r="I11" s="34"/>
      <c r="J11" s="35">
        <v>1</v>
      </c>
      <c r="K11" s="36">
        <f t="shared" si="1"/>
        <v>1</v>
      </c>
      <c r="L11" s="20">
        <f t="shared" si="0"/>
        <v>1</v>
      </c>
      <c r="M11" s="4"/>
    </row>
    <row r="12" spans="1:13" ht="13.5" customHeight="1" x14ac:dyDescent="0.2">
      <c r="B12" s="29"/>
      <c r="C12" s="30" t="s">
        <v>28</v>
      </c>
      <c r="D12" s="31" t="s">
        <v>195</v>
      </c>
      <c r="E12" s="146" t="s">
        <v>141</v>
      </c>
      <c r="F12" s="33"/>
      <c r="G12" s="34"/>
      <c r="H12" s="34"/>
      <c r="I12" s="34"/>
      <c r="J12" s="35">
        <v>6</v>
      </c>
      <c r="K12" s="36">
        <f t="shared" si="1"/>
        <v>6</v>
      </c>
      <c r="L12" s="20">
        <f t="shared" si="0"/>
        <v>1</v>
      </c>
      <c r="M12" s="4"/>
    </row>
    <row r="13" spans="1:13" x14ac:dyDescent="0.2">
      <c r="A13" s="189"/>
      <c r="B13" s="190"/>
      <c r="C13" s="13" t="s">
        <v>28</v>
      </c>
      <c r="D13" s="14" t="s">
        <v>29</v>
      </c>
      <c r="E13" s="150" t="s">
        <v>30</v>
      </c>
      <c r="F13" s="16">
        <v>8</v>
      </c>
      <c r="G13" s="17">
        <v>14</v>
      </c>
      <c r="H13" s="17"/>
      <c r="I13" s="17">
        <v>10</v>
      </c>
      <c r="J13" s="18">
        <v>1</v>
      </c>
      <c r="K13" s="36">
        <f t="shared" si="1"/>
        <v>33</v>
      </c>
      <c r="L13" s="20">
        <f t="shared" si="0"/>
        <v>1</v>
      </c>
      <c r="M13" s="4"/>
    </row>
    <row r="14" spans="1:13" x14ac:dyDescent="0.2">
      <c r="B14" s="29"/>
      <c r="C14" s="30" t="s">
        <v>28</v>
      </c>
      <c r="D14" s="14" t="s">
        <v>31</v>
      </c>
      <c r="E14" s="150" t="s">
        <v>32</v>
      </c>
      <c r="F14" s="33"/>
      <c r="G14" s="34">
        <v>3</v>
      </c>
      <c r="H14" s="34"/>
      <c r="I14" s="34"/>
      <c r="J14" s="35"/>
      <c r="K14" s="36">
        <f t="shared" si="1"/>
        <v>3</v>
      </c>
      <c r="L14" s="20">
        <f t="shared" si="0"/>
        <v>1</v>
      </c>
      <c r="M14" s="4"/>
    </row>
    <row r="15" spans="1:13" x14ac:dyDescent="0.2">
      <c r="B15" s="29"/>
      <c r="C15" s="30" t="s">
        <v>28</v>
      </c>
      <c r="D15" s="31" t="s">
        <v>33</v>
      </c>
      <c r="E15" s="32" t="s">
        <v>34</v>
      </c>
      <c r="F15" s="16"/>
      <c r="G15" s="17">
        <v>6</v>
      </c>
      <c r="H15" s="17"/>
      <c r="I15" s="17">
        <v>5</v>
      </c>
      <c r="J15" s="18">
        <v>1</v>
      </c>
      <c r="K15" s="19">
        <f t="shared" si="1"/>
        <v>12</v>
      </c>
      <c r="L15" s="20">
        <f t="shared" si="0"/>
        <v>1</v>
      </c>
      <c r="M15" s="4"/>
    </row>
    <row r="16" spans="1:13" x14ac:dyDescent="0.2">
      <c r="B16" s="29"/>
      <c r="C16" s="30" t="s">
        <v>35</v>
      </c>
      <c r="D16" s="31" t="s">
        <v>36</v>
      </c>
      <c r="E16" s="32" t="s">
        <v>37</v>
      </c>
      <c r="F16" s="33"/>
      <c r="G16" s="34"/>
      <c r="H16" s="34"/>
      <c r="I16" s="34"/>
      <c r="J16" s="35">
        <v>76</v>
      </c>
      <c r="K16" s="36">
        <f t="shared" si="1"/>
        <v>76</v>
      </c>
      <c r="L16" s="20">
        <f t="shared" si="0"/>
        <v>1</v>
      </c>
      <c r="M16" s="4"/>
    </row>
    <row r="17" spans="2:13" x14ac:dyDescent="0.2">
      <c r="B17" s="29"/>
      <c r="C17" s="30" t="s">
        <v>35</v>
      </c>
      <c r="D17" s="31" t="s">
        <v>38</v>
      </c>
      <c r="E17" s="32" t="s">
        <v>39</v>
      </c>
      <c r="F17" s="33">
        <v>98</v>
      </c>
      <c r="G17" s="34"/>
      <c r="H17" s="34"/>
      <c r="I17" s="34">
        <v>1</v>
      </c>
      <c r="J17" s="35">
        <v>871</v>
      </c>
      <c r="K17" s="36">
        <f t="shared" si="1"/>
        <v>970</v>
      </c>
      <c r="L17" s="20">
        <f t="shared" si="0"/>
        <v>1</v>
      </c>
      <c r="M17" s="4"/>
    </row>
    <row r="18" spans="2:13" x14ac:dyDescent="0.2">
      <c r="B18" s="29"/>
      <c r="C18" s="30" t="s">
        <v>35</v>
      </c>
      <c r="D18" s="31" t="s">
        <v>40</v>
      </c>
      <c r="E18" s="146" t="s">
        <v>41</v>
      </c>
      <c r="F18" s="33">
        <v>41</v>
      </c>
      <c r="G18" s="34"/>
      <c r="H18" s="34"/>
      <c r="I18" s="34">
        <v>10</v>
      </c>
      <c r="J18" s="35"/>
      <c r="K18" s="36">
        <f t="shared" si="1"/>
        <v>51</v>
      </c>
      <c r="L18" s="20">
        <f t="shared" si="0"/>
        <v>1</v>
      </c>
      <c r="M18" s="4"/>
    </row>
    <row r="19" spans="2:13" x14ac:dyDescent="0.2">
      <c r="B19" s="29"/>
      <c r="C19" s="13" t="s">
        <v>35</v>
      </c>
      <c r="D19" s="14" t="s">
        <v>42</v>
      </c>
      <c r="E19" s="15" t="s">
        <v>43</v>
      </c>
      <c r="F19" s="33">
        <v>5</v>
      </c>
      <c r="G19" s="34"/>
      <c r="H19" s="34"/>
      <c r="I19" s="34"/>
      <c r="J19" s="35"/>
      <c r="K19" s="19">
        <f t="shared" si="1"/>
        <v>5</v>
      </c>
      <c r="L19" s="20">
        <f t="shared" si="0"/>
        <v>1</v>
      </c>
      <c r="M19" s="4"/>
    </row>
    <row r="20" spans="2:13" x14ac:dyDescent="0.2">
      <c r="B20" s="29"/>
      <c r="C20" s="13" t="s">
        <v>44</v>
      </c>
      <c r="D20" s="14" t="s">
        <v>45</v>
      </c>
      <c r="E20" s="15" t="s">
        <v>46</v>
      </c>
      <c r="F20" s="33"/>
      <c r="G20" s="34"/>
      <c r="H20" s="34"/>
      <c r="I20" s="34"/>
      <c r="J20" s="35">
        <v>2</v>
      </c>
      <c r="K20" s="19">
        <f t="shared" si="1"/>
        <v>2</v>
      </c>
      <c r="L20" s="20">
        <f t="shared" si="0"/>
        <v>1</v>
      </c>
      <c r="M20" s="4"/>
    </row>
    <row r="21" spans="2:13" x14ac:dyDescent="0.2">
      <c r="B21" s="29"/>
      <c r="C21" s="30" t="s">
        <v>44</v>
      </c>
      <c r="D21" s="31" t="s">
        <v>47</v>
      </c>
      <c r="E21" s="32" t="s">
        <v>48</v>
      </c>
      <c r="F21" s="33">
        <v>2</v>
      </c>
      <c r="G21" s="34">
        <v>20</v>
      </c>
      <c r="H21" s="34">
        <v>18</v>
      </c>
      <c r="I21" s="34">
        <v>25</v>
      </c>
      <c r="J21" s="35">
        <v>16</v>
      </c>
      <c r="K21" s="36">
        <f t="shared" si="1"/>
        <v>81</v>
      </c>
      <c r="L21" s="20">
        <f t="shared" si="0"/>
        <v>1</v>
      </c>
      <c r="M21" s="4"/>
    </row>
    <row r="22" spans="2:13" x14ac:dyDescent="0.2">
      <c r="B22" s="16"/>
      <c r="C22" s="30" t="s">
        <v>44</v>
      </c>
      <c r="D22" s="31" t="s">
        <v>49</v>
      </c>
      <c r="E22" s="32" t="s">
        <v>50</v>
      </c>
      <c r="F22" s="33">
        <v>18</v>
      </c>
      <c r="G22" s="34"/>
      <c r="H22" s="34">
        <v>25</v>
      </c>
      <c r="I22" s="34">
        <v>20</v>
      </c>
      <c r="J22" s="35">
        <v>16</v>
      </c>
      <c r="K22" s="36">
        <f t="shared" si="1"/>
        <v>79</v>
      </c>
      <c r="L22" s="20">
        <f t="shared" si="0"/>
        <v>1</v>
      </c>
      <c r="M22" s="4"/>
    </row>
    <row r="23" spans="2:13" x14ac:dyDescent="0.2">
      <c r="B23" s="81" t="s">
        <v>51</v>
      </c>
      <c r="C23" s="30" t="s">
        <v>52</v>
      </c>
      <c r="D23" s="31" t="s">
        <v>154</v>
      </c>
      <c r="E23" s="32" t="s">
        <v>155</v>
      </c>
      <c r="F23" s="33"/>
      <c r="G23" s="34">
        <v>1</v>
      </c>
      <c r="H23" s="34"/>
      <c r="I23" s="34"/>
      <c r="J23" s="35"/>
      <c r="K23" s="36">
        <f t="shared" si="1"/>
        <v>1</v>
      </c>
      <c r="L23" s="20">
        <f t="shared" si="0"/>
        <v>1</v>
      </c>
      <c r="M23" s="4"/>
    </row>
    <row r="24" spans="2:13" x14ac:dyDescent="0.2">
      <c r="B24" s="95" t="s">
        <v>53</v>
      </c>
      <c r="C24" s="30" t="s">
        <v>54</v>
      </c>
      <c r="D24" s="31" t="s">
        <v>55</v>
      </c>
      <c r="E24" s="32" t="s">
        <v>56</v>
      </c>
      <c r="F24" s="33">
        <v>5</v>
      </c>
      <c r="G24" s="34">
        <v>3</v>
      </c>
      <c r="H24" s="34">
        <v>5</v>
      </c>
      <c r="I24" s="34">
        <v>3</v>
      </c>
      <c r="J24" s="35">
        <v>8</v>
      </c>
      <c r="K24" s="36">
        <f t="shared" si="1"/>
        <v>24</v>
      </c>
      <c r="L24" s="20">
        <f t="shared" si="0"/>
        <v>1</v>
      </c>
      <c r="M24" s="4"/>
    </row>
    <row r="25" spans="2:13" x14ac:dyDescent="0.2">
      <c r="B25" s="29"/>
      <c r="C25" s="30" t="s">
        <v>54</v>
      </c>
      <c r="D25" s="31" t="s">
        <v>57</v>
      </c>
      <c r="E25" s="146" t="s">
        <v>58</v>
      </c>
      <c r="F25" s="33"/>
      <c r="G25" s="34"/>
      <c r="H25" s="34"/>
      <c r="I25" s="34">
        <v>2</v>
      </c>
      <c r="J25" s="35">
        <v>4</v>
      </c>
      <c r="K25" s="36">
        <f t="shared" si="1"/>
        <v>6</v>
      </c>
      <c r="L25" s="20">
        <f t="shared" si="0"/>
        <v>1</v>
      </c>
      <c r="M25" s="4"/>
    </row>
    <row r="26" spans="2:13" x14ac:dyDescent="0.2">
      <c r="B26" s="29"/>
      <c r="C26" s="13" t="s">
        <v>59</v>
      </c>
      <c r="D26" s="14" t="s">
        <v>60</v>
      </c>
      <c r="E26" s="15" t="s">
        <v>61</v>
      </c>
      <c r="F26" s="33">
        <v>1</v>
      </c>
      <c r="G26" s="34">
        <v>1</v>
      </c>
      <c r="H26" s="34">
        <v>1</v>
      </c>
      <c r="I26" s="34"/>
      <c r="J26" s="35"/>
      <c r="K26" s="19">
        <f t="shared" si="1"/>
        <v>3</v>
      </c>
      <c r="L26" s="20">
        <f t="shared" si="0"/>
        <v>1</v>
      </c>
      <c r="M26" s="4"/>
    </row>
    <row r="27" spans="2:13" x14ac:dyDescent="0.2">
      <c r="B27" s="29"/>
      <c r="C27" s="13" t="s">
        <v>62</v>
      </c>
      <c r="D27" s="14" t="s">
        <v>63</v>
      </c>
      <c r="E27" s="15" t="s">
        <v>64</v>
      </c>
      <c r="F27" s="33"/>
      <c r="G27" s="34">
        <v>1</v>
      </c>
      <c r="H27" s="34"/>
      <c r="I27" s="34"/>
      <c r="J27" s="35"/>
      <c r="K27" s="19">
        <f t="shared" si="1"/>
        <v>1</v>
      </c>
      <c r="L27" s="20">
        <f t="shared" si="0"/>
        <v>1</v>
      </c>
      <c r="M27" s="4"/>
    </row>
    <row r="28" spans="2:13" x14ac:dyDescent="0.2">
      <c r="B28" s="95" t="s">
        <v>65</v>
      </c>
      <c r="C28" s="13" t="s">
        <v>66</v>
      </c>
      <c r="D28" s="14" t="s">
        <v>67</v>
      </c>
      <c r="E28" s="15" t="s">
        <v>68</v>
      </c>
      <c r="F28" s="33"/>
      <c r="G28" s="34">
        <v>3</v>
      </c>
      <c r="H28" s="34"/>
      <c r="I28" s="34"/>
      <c r="J28" s="35"/>
      <c r="K28" s="36">
        <f t="shared" si="1"/>
        <v>3</v>
      </c>
      <c r="L28" s="20">
        <f t="shared" si="0"/>
        <v>1</v>
      </c>
      <c r="M28" s="4"/>
    </row>
    <row r="29" spans="2:13" x14ac:dyDescent="0.2">
      <c r="B29" s="29"/>
      <c r="C29" s="30" t="s">
        <v>69</v>
      </c>
      <c r="D29" s="31" t="s">
        <v>70</v>
      </c>
      <c r="E29" s="32" t="s">
        <v>71</v>
      </c>
      <c r="F29" s="33">
        <v>25</v>
      </c>
      <c r="G29" s="34"/>
      <c r="H29" s="34">
        <v>4</v>
      </c>
      <c r="I29" s="34">
        <v>4</v>
      </c>
      <c r="J29" s="35">
        <v>3</v>
      </c>
      <c r="K29" s="36">
        <f t="shared" si="1"/>
        <v>36</v>
      </c>
      <c r="L29" s="20">
        <f t="shared" si="0"/>
        <v>1</v>
      </c>
      <c r="M29" s="4"/>
    </row>
    <row r="30" spans="2:13" x14ac:dyDescent="0.2">
      <c r="B30" s="37"/>
      <c r="C30" s="30" t="s">
        <v>72</v>
      </c>
      <c r="D30" s="31" t="s">
        <v>73</v>
      </c>
      <c r="E30" s="32" t="s">
        <v>74</v>
      </c>
      <c r="F30" s="33">
        <v>1</v>
      </c>
      <c r="G30" s="34">
        <v>1</v>
      </c>
      <c r="H30" s="34"/>
      <c r="I30" s="34"/>
      <c r="J30" s="35"/>
      <c r="K30" s="36">
        <f t="shared" si="1"/>
        <v>2</v>
      </c>
      <c r="L30" s="20">
        <f t="shared" si="0"/>
        <v>1</v>
      </c>
      <c r="M30" s="4"/>
    </row>
    <row r="31" spans="2:13" x14ac:dyDescent="0.2">
      <c r="B31" s="29"/>
      <c r="C31" s="13" t="s">
        <v>75</v>
      </c>
      <c r="D31" s="14" t="s">
        <v>76</v>
      </c>
      <c r="E31" s="15" t="s">
        <v>77</v>
      </c>
      <c r="F31" s="16">
        <v>1</v>
      </c>
      <c r="G31" s="17">
        <v>13</v>
      </c>
      <c r="H31" s="17"/>
      <c r="I31" s="17"/>
      <c r="J31" s="18"/>
      <c r="K31" s="19">
        <f t="shared" si="1"/>
        <v>14</v>
      </c>
      <c r="L31" s="20">
        <f t="shared" si="0"/>
        <v>1</v>
      </c>
      <c r="M31" s="4"/>
    </row>
    <row r="32" spans="2:13" x14ac:dyDescent="0.2">
      <c r="B32" s="29"/>
      <c r="C32" s="13" t="s">
        <v>75</v>
      </c>
      <c r="D32" s="14" t="s">
        <v>78</v>
      </c>
      <c r="E32" s="15" t="s">
        <v>79</v>
      </c>
      <c r="F32" s="16"/>
      <c r="G32" s="17">
        <v>1</v>
      </c>
      <c r="H32" s="17"/>
      <c r="I32" s="17"/>
      <c r="J32" s="18"/>
      <c r="K32" s="19">
        <f t="shared" si="1"/>
        <v>1</v>
      </c>
      <c r="L32" s="20">
        <f t="shared" si="0"/>
        <v>1</v>
      </c>
      <c r="M32" s="4"/>
    </row>
    <row r="33" spans="2:17" x14ac:dyDescent="0.2">
      <c r="B33" s="29"/>
      <c r="C33" s="30" t="s">
        <v>75</v>
      </c>
      <c r="D33" s="31" t="s">
        <v>80</v>
      </c>
      <c r="E33" s="32" t="s">
        <v>81</v>
      </c>
      <c r="F33" s="33"/>
      <c r="G33" s="34">
        <v>1</v>
      </c>
      <c r="H33" s="34"/>
      <c r="I33" s="34"/>
      <c r="J33" s="35"/>
      <c r="K33" s="36">
        <f t="shared" si="1"/>
        <v>1</v>
      </c>
      <c r="L33" s="20">
        <f t="shared" si="0"/>
        <v>1</v>
      </c>
      <c r="M33" s="4"/>
    </row>
    <row r="34" spans="2:17" x14ac:dyDescent="0.2">
      <c r="B34" s="29"/>
      <c r="C34" s="30" t="s">
        <v>75</v>
      </c>
      <c r="D34" s="31" t="s">
        <v>160</v>
      </c>
      <c r="E34" s="146" t="s">
        <v>232</v>
      </c>
      <c r="F34" s="33"/>
      <c r="G34" s="147">
        <v>3</v>
      </c>
      <c r="H34" s="34"/>
      <c r="I34" s="34"/>
      <c r="J34" s="35"/>
      <c r="K34" s="36">
        <f t="shared" si="1"/>
        <v>3</v>
      </c>
      <c r="L34" s="20">
        <f t="shared" si="0"/>
        <v>1</v>
      </c>
      <c r="M34" s="4"/>
    </row>
    <row r="35" spans="2:17" x14ac:dyDescent="0.2">
      <c r="B35" s="29"/>
      <c r="C35" s="13" t="s">
        <v>82</v>
      </c>
      <c r="D35" s="14" t="s">
        <v>83</v>
      </c>
      <c r="E35" s="15" t="s">
        <v>84</v>
      </c>
      <c r="F35" s="33"/>
      <c r="G35" s="34">
        <v>7</v>
      </c>
      <c r="H35" s="34"/>
      <c r="I35" s="34"/>
      <c r="J35" s="35"/>
      <c r="K35" s="36">
        <f t="shared" si="1"/>
        <v>7</v>
      </c>
      <c r="L35" s="20">
        <f t="shared" si="0"/>
        <v>1</v>
      </c>
      <c r="M35" s="4"/>
    </row>
    <row r="36" spans="2:17" x14ac:dyDescent="0.2">
      <c r="B36" s="16"/>
      <c r="C36" s="30" t="s">
        <v>85</v>
      </c>
      <c r="D36" s="31" t="s">
        <v>86</v>
      </c>
      <c r="E36" s="146" t="s">
        <v>87</v>
      </c>
      <c r="F36" s="16"/>
      <c r="G36" s="17">
        <v>10</v>
      </c>
      <c r="H36" s="17"/>
      <c r="I36" s="17"/>
      <c r="J36" s="18"/>
      <c r="K36" s="19">
        <f t="shared" si="1"/>
        <v>10</v>
      </c>
      <c r="L36" s="20">
        <f t="shared" si="0"/>
        <v>1</v>
      </c>
      <c r="M36" s="4"/>
    </row>
    <row r="37" spans="2:17" x14ac:dyDescent="0.2">
      <c r="B37" s="29" t="s">
        <v>88</v>
      </c>
      <c r="C37" s="30" t="s">
        <v>89</v>
      </c>
      <c r="D37" s="31" t="s">
        <v>18</v>
      </c>
      <c r="E37" s="32" t="s">
        <v>167</v>
      </c>
      <c r="F37" s="33"/>
      <c r="G37" s="34">
        <v>1</v>
      </c>
      <c r="H37" s="34"/>
      <c r="I37" s="34"/>
      <c r="J37" s="35"/>
      <c r="K37" s="36">
        <f t="shared" si="1"/>
        <v>1</v>
      </c>
      <c r="L37" s="20">
        <f t="shared" si="0"/>
        <v>1</v>
      </c>
      <c r="M37" s="4"/>
    </row>
    <row r="38" spans="2:17" x14ac:dyDescent="0.2">
      <c r="B38" s="95" t="s">
        <v>90</v>
      </c>
      <c r="C38" s="30" t="s">
        <v>91</v>
      </c>
      <c r="D38" s="31" t="s">
        <v>170</v>
      </c>
      <c r="E38" s="146" t="s">
        <v>171</v>
      </c>
      <c r="F38" s="16"/>
      <c r="G38" s="17">
        <v>1</v>
      </c>
      <c r="H38" s="17"/>
      <c r="I38" s="17"/>
      <c r="J38" s="18"/>
      <c r="K38" s="19">
        <f t="shared" si="1"/>
        <v>1</v>
      </c>
      <c r="L38" s="20">
        <f t="shared" si="0"/>
        <v>1</v>
      </c>
      <c r="M38" s="4"/>
    </row>
    <row r="39" spans="2:17" x14ac:dyDescent="0.2">
      <c r="B39" s="29"/>
      <c r="C39" s="30" t="s">
        <v>91</v>
      </c>
      <c r="D39" s="31" t="s">
        <v>92</v>
      </c>
      <c r="E39" s="146" t="s">
        <v>93</v>
      </c>
      <c r="F39" s="16">
        <v>31</v>
      </c>
      <c r="G39" s="17">
        <v>5</v>
      </c>
      <c r="H39" s="17">
        <v>1</v>
      </c>
      <c r="I39" s="17"/>
      <c r="J39" s="18">
        <v>2</v>
      </c>
      <c r="K39" s="19">
        <f t="shared" si="1"/>
        <v>39</v>
      </c>
      <c r="L39" s="20">
        <f t="shared" si="0"/>
        <v>1</v>
      </c>
      <c r="M39" s="4"/>
    </row>
    <row r="40" spans="2:17" x14ac:dyDescent="0.2">
      <c r="B40" s="29"/>
      <c r="C40" s="30" t="s">
        <v>91</v>
      </c>
      <c r="D40" s="31" t="s">
        <v>94</v>
      </c>
      <c r="E40" s="146" t="s">
        <v>95</v>
      </c>
      <c r="F40" s="16">
        <v>5</v>
      </c>
      <c r="G40" s="17"/>
      <c r="H40" s="17"/>
      <c r="I40" s="17"/>
      <c r="J40" s="18"/>
      <c r="K40" s="19">
        <f t="shared" si="1"/>
        <v>5</v>
      </c>
      <c r="L40" s="20">
        <f t="shared" si="0"/>
        <v>1</v>
      </c>
      <c r="M40" s="4"/>
    </row>
    <row r="41" spans="2:17" x14ac:dyDescent="0.2">
      <c r="B41" s="16"/>
      <c r="C41" s="30" t="s">
        <v>96</v>
      </c>
      <c r="D41" s="31" t="s">
        <v>172</v>
      </c>
      <c r="E41" s="146" t="s">
        <v>173</v>
      </c>
      <c r="F41" s="16"/>
      <c r="G41" s="144">
        <v>4</v>
      </c>
      <c r="H41" s="17"/>
      <c r="I41" s="17"/>
      <c r="J41" s="18"/>
      <c r="K41" s="19">
        <f t="shared" si="1"/>
        <v>4</v>
      </c>
      <c r="L41" s="20">
        <f t="shared" si="0"/>
        <v>1</v>
      </c>
      <c r="M41" s="4"/>
    </row>
    <row r="42" spans="2:17" x14ac:dyDescent="0.2">
      <c r="B42" s="29" t="s">
        <v>97</v>
      </c>
      <c r="C42" s="30" t="s">
        <v>98</v>
      </c>
      <c r="D42" s="31" t="s">
        <v>99</v>
      </c>
      <c r="E42" s="32" t="s">
        <v>100</v>
      </c>
      <c r="F42" s="16">
        <f>11+8+11+63</f>
        <v>93</v>
      </c>
      <c r="G42" s="17">
        <v>3</v>
      </c>
      <c r="H42" s="17">
        <v>44</v>
      </c>
      <c r="I42" s="17">
        <v>100</v>
      </c>
      <c r="J42" s="18">
        <v>33</v>
      </c>
      <c r="K42" s="19">
        <f t="shared" si="1"/>
        <v>273</v>
      </c>
      <c r="L42" s="20">
        <f t="shared" si="0"/>
        <v>1</v>
      </c>
      <c r="M42" s="4"/>
    </row>
    <row r="43" spans="2:17" x14ac:dyDescent="0.2">
      <c r="B43" s="29"/>
      <c r="C43" s="30" t="s">
        <v>101</v>
      </c>
      <c r="D43" s="31" t="s">
        <v>102</v>
      </c>
      <c r="E43" s="146" t="s">
        <v>103</v>
      </c>
      <c r="F43" s="33">
        <v>2</v>
      </c>
      <c r="G43" s="34"/>
      <c r="H43" s="34"/>
      <c r="I43" s="34"/>
      <c r="J43" s="35"/>
      <c r="K43" s="36">
        <f t="shared" si="1"/>
        <v>2</v>
      </c>
      <c r="L43" s="20">
        <f t="shared" si="0"/>
        <v>1</v>
      </c>
      <c r="M43" s="4"/>
      <c r="Q43" s="217"/>
    </row>
    <row r="44" spans="2:17" x14ac:dyDescent="0.2">
      <c r="B44" s="29"/>
      <c r="C44" s="30" t="s">
        <v>101</v>
      </c>
      <c r="D44" s="31" t="s">
        <v>104</v>
      </c>
      <c r="E44" s="153" t="s">
        <v>105</v>
      </c>
      <c r="F44" s="33">
        <v>2</v>
      </c>
      <c r="G44" s="34"/>
      <c r="H44" s="34"/>
      <c r="I44" s="34"/>
      <c r="J44" s="35"/>
      <c r="K44" s="36">
        <f t="shared" si="1"/>
        <v>2</v>
      </c>
      <c r="L44" s="20">
        <f t="shared" si="0"/>
        <v>1</v>
      </c>
      <c r="M44" s="4"/>
    </row>
    <row r="45" spans="2:17" x14ac:dyDescent="0.2">
      <c r="B45" s="29"/>
      <c r="C45" s="79" t="s">
        <v>106</v>
      </c>
      <c r="D45" s="80" t="s">
        <v>107</v>
      </c>
      <c r="E45" s="218" t="s">
        <v>108</v>
      </c>
      <c r="F45" s="29">
        <v>13</v>
      </c>
      <c r="G45" s="82">
        <v>4</v>
      </c>
      <c r="H45" s="82">
        <v>16</v>
      </c>
      <c r="I45" s="82">
        <v>100</v>
      </c>
      <c r="J45" s="83">
        <v>21</v>
      </c>
      <c r="K45" s="84">
        <f t="shared" si="1"/>
        <v>154</v>
      </c>
      <c r="L45" s="20">
        <f t="shared" si="0"/>
        <v>1</v>
      </c>
      <c r="M45" s="4"/>
    </row>
    <row r="46" spans="2:17" x14ac:dyDescent="0.2">
      <c r="B46" s="29"/>
      <c r="C46" s="30" t="s">
        <v>109</v>
      </c>
      <c r="D46" s="31" t="s">
        <v>110</v>
      </c>
      <c r="E46" s="153" t="s">
        <v>111</v>
      </c>
      <c r="F46" s="33">
        <f>13+9+13+17</f>
        <v>52</v>
      </c>
      <c r="G46" s="34">
        <v>65</v>
      </c>
      <c r="H46" s="34">
        <v>40</v>
      </c>
      <c r="I46" s="34">
        <v>80</v>
      </c>
      <c r="J46" s="35">
        <v>37</v>
      </c>
      <c r="K46" s="36">
        <f t="shared" si="1"/>
        <v>274</v>
      </c>
      <c r="L46" s="20">
        <f t="shared" si="0"/>
        <v>1</v>
      </c>
      <c r="M46" s="4"/>
    </row>
    <row r="47" spans="2:17" x14ac:dyDescent="0.2">
      <c r="B47" s="29"/>
      <c r="C47" s="79" t="s">
        <v>112</v>
      </c>
      <c r="D47" s="80" t="s">
        <v>113</v>
      </c>
      <c r="E47" s="146" t="s">
        <v>114</v>
      </c>
      <c r="F47" s="33">
        <v>9</v>
      </c>
      <c r="G47" s="34"/>
      <c r="H47" s="34">
        <v>36</v>
      </c>
      <c r="I47" s="34">
        <v>5</v>
      </c>
      <c r="J47" s="35">
        <v>6</v>
      </c>
      <c r="K47" s="36">
        <f t="shared" si="1"/>
        <v>56</v>
      </c>
      <c r="L47" s="20">
        <f t="shared" si="0"/>
        <v>1</v>
      </c>
      <c r="M47" s="4"/>
    </row>
    <row r="48" spans="2:17" x14ac:dyDescent="0.2">
      <c r="B48" s="29"/>
      <c r="C48" s="30" t="s">
        <v>115</v>
      </c>
      <c r="D48" s="31" t="s">
        <v>116</v>
      </c>
      <c r="E48" s="150" t="s">
        <v>117</v>
      </c>
      <c r="F48" s="16">
        <v>8</v>
      </c>
      <c r="G48" s="17"/>
      <c r="H48" s="17"/>
      <c r="I48" s="17">
        <v>3</v>
      </c>
      <c r="J48" s="18">
        <v>6</v>
      </c>
      <c r="K48" s="19">
        <f t="shared" si="1"/>
        <v>17</v>
      </c>
      <c r="L48" s="20">
        <f t="shared" si="0"/>
        <v>1</v>
      </c>
      <c r="M48" s="4"/>
    </row>
    <row r="49" spans="2:13" x14ac:dyDescent="0.2">
      <c r="B49" s="29"/>
      <c r="C49" s="13" t="s">
        <v>115</v>
      </c>
      <c r="D49" s="14" t="s">
        <v>118</v>
      </c>
      <c r="E49" s="15" t="s">
        <v>119</v>
      </c>
      <c r="F49" s="16"/>
      <c r="G49" s="17">
        <v>1</v>
      </c>
      <c r="H49" s="17"/>
      <c r="I49" s="17"/>
      <c r="J49" s="18">
        <v>3</v>
      </c>
      <c r="K49" s="19">
        <f t="shared" si="1"/>
        <v>4</v>
      </c>
      <c r="L49" s="20">
        <f t="shared" si="0"/>
        <v>1</v>
      </c>
      <c r="M49" s="4"/>
    </row>
    <row r="50" spans="2:13" x14ac:dyDescent="0.2">
      <c r="B50" s="29"/>
      <c r="C50" s="30" t="s">
        <v>115</v>
      </c>
      <c r="D50" s="31" t="s">
        <v>120</v>
      </c>
      <c r="E50" s="32" t="s">
        <v>121</v>
      </c>
      <c r="F50" s="16">
        <v>10</v>
      </c>
      <c r="G50" s="17"/>
      <c r="H50" s="17"/>
      <c r="I50" s="17">
        <v>1</v>
      </c>
      <c r="J50" s="18">
        <v>1</v>
      </c>
      <c r="K50" s="19">
        <f t="shared" si="1"/>
        <v>12</v>
      </c>
      <c r="L50" s="20">
        <f t="shared" si="0"/>
        <v>1</v>
      </c>
      <c r="M50" s="4"/>
    </row>
    <row r="51" spans="2:13" x14ac:dyDescent="0.2">
      <c r="B51" s="29"/>
      <c r="C51" s="30" t="s">
        <v>115</v>
      </c>
      <c r="D51" s="31" t="s">
        <v>122</v>
      </c>
      <c r="E51" s="32" t="s">
        <v>123</v>
      </c>
      <c r="F51" s="16">
        <v>2</v>
      </c>
      <c r="G51" s="17">
        <v>1</v>
      </c>
      <c r="H51" s="17"/>
      <c r="I51" s="17">
        <v>3</v>
      </c>
      <c r="J51" s="18">
        <v>1</v>
      </c>
      <c r="K51" s="19">
        <f t="shared" si="1"/>
        <v>7</v>
      </c>
      <c r="L51" s="20">
        <f t="shared" si="0"/>
        <v>1</v>
      </c>
      <c r="M51" s="4"/>
    </row>
    <row r="52" spans="2:13" x14ac:dyDescent="0.2">
      <c r="B52" s="29"/>
      <c r="C52" s="30" t="s">
        <v>115</v>
      </c>
      <c r="D52" s="31" t="s">
        <v>124</v>
      </c>
      <c r="E52" s="32" t="s">
        <v>125</v>
      </c>
      <c r="F52" s="33"/>
      <c r="G52" s="34"/>
      <c r="H52" s="34"/>
      <c r="I52" s="34"/>
      <c r="J52" s="35">
        <v>2</v>
      </c>
      <c r="K52" s="36">
        <f t="shared" si="1"/>
        <v>2</v>
      </c>
      <c r="L52" s="20">
        <f t="shared" si="0"/>
        <v>1</v>
      </c>
      <c r="M52" s="4"/>
    </row>
    <row r="53" spans="2:13" x14ac:dyDescent="0.2">
      <c r="B53" s="29"/>
      <c r="C53" s="30" t="s">
        <v>115</v>
      </c>
      <c r="D53" s="31" t="s">
        <v>126</v>
      </c>
      <c r="E53" s="32" t="s">
        <v>127</v>
      </c>
      <c r="F53" s="33"/>
      <c r="G53" s="34">
        <v>3</v>
      </c>
      <c r="H53" s="34"/>
      <c r="I53" s="34"/>
      <c r="J53" s="35"/>
      <c r="K53" s="36">
        <f t="shared" si="1"/>
        <v>3</v>
      </c>
      <c r="L53" s="20">
        <f t="shared" si="0"/>
        <v>1</v>
      </c>
      <c r="M53" s="4"/>
    </row>
    <row r="54" spans="2:13" x14ac:dyDescent="0.2">
      <c r="B54" s="29"/>
      <c r="C54" s="30" t="s">
        <v>128</v>
      </c>
      <c r="D54" s="31" t="s">
        <v>129</v>
      </c>
      <c r="E54" s="32" t="s">
        <v>130</v>
      </c>
      <c r="F54" s="33">
        <v>2</v>
      </c>
      <c r="G54" s="34"/>
      <c r="H54" s="34"/>
      <c r="I54" s="34">
        <v>5</v>
      </c>
      <c r="J54" s="35">
        <v>6</v>
      </c>
      <c r="K54" s="36">
        <f t="shared" si="1"/>
        <v>13</v>
      </c>
      <c r="L54" s="20">
        <f t="shared" si="0"/>
        <v>1</v>
      </c>
      <c r="M54" s="4"/>
    </row>
    <row r="55" spans="2:13" ht="13.5" thickBot="1" x14ac:dyDescent="0.25">
      <c r="B55" s="219"/>
      <c r="C55" s="160" t="s">
        <v>128</v>
      </c>
      <c r="D55" s="161" t="s">
        <v>131</v>
      </c>
      <c r="E55" s="220" t="s">
        <v>132</v>
      </c>
      <c r="F55" s="70">
        <v>3</v>
      </c>
      <c r="G55" s="71"/>
      <c r="H55" s="71">
        <v>25</v>
      </c>
      <c r="I55" s="71">
        <v>15</v>
      </c>
      <c r="J55" s="72">
        <v>12</v>
      </c>
      <c r="K55" s="165">
        <f t="shared" si="1"/>
        <v>55</v>
      </c>
      <c r="L55" s="20">
        <f t="shared" si="0"/>
        <v>1</v>
      </c>
      <c r="M55" s="4"/>
    </row>
    <row r="57" spans="2:13" ht="15.75" x14ac:dyDescent="0.25">
      <c r="C57" s="74" t="s">
        <v>133</v>
      </c>
      <c r="D57" s="75">
        <f>SUM(L8:L55)</f>
        <v>48</v>
      </c>
    </row>
    <row r="58" spans="2:13" ht="15.75" x14ac:dyDescent="0.25">
      <c r="C58" s="74" t="s">
        <v>134</v>
      </c>
      <c r="D58" s="75">
        <f>SUM(K8:K55)</f>
        <v>2446</v>
      </c>
      <c r="E58" s="123"/>
      <c r="J58" s="76"/>
      <c r="K58" s="77"/>
    </row>
    <row r="59" spans="2:13" x14ac:dyDescent="0.2">
      <c r="E59" s="167"/>
    </row>
  </sheetData>
  <sheetProtection sheet="1" objects="1" scenarios="1" selectLockedCells="1" selectUnlockedCells="1"/>
  <mergeCells count="7">
    <mergeCell ref="M6:M7"/>
    <mergeCell ref="B1:K1"/>
    <mergeCell ref="B3:K3"/>
    <mergeCell ref="B6:D6"/>
    <mergeCell ref="E6:E7"/>
    <mergeCell ref="F6:J6"/>
    <mergeCell ref="K6:K7"/>
  </mergeCells>
  <conditionalFormatting sqref="K8:K55">
    <cfRule type="cellIs" dxfId="6" priority="1" stopIfTrue="1" operator="equal">
      <formula>0</formula>
    </cfRule>
  </conditionalFormatting>
  <printOptions horizontalCentered="1"/>
  <pageMargins left="0.75" right="0.75" top="0.75" bottom="0.5" header="0.5" footer="0.5"/>
  <pageSetup scale="84" fitToHeight="3" orientation="landscape" horizontalDpi="429496729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showGridLines="0" workbookViewId="0">
      <selection activeCell="T9" sqref="T9"/>
    </sheetView>
  </sheetViews>
  <sheetFormatPr defaultColWidth="7.75" defaultRowHeight="12.75" x14ac:dyDescent="0.2"/>
  <cols>
    <col min="1" max="1" width="2.125" style="237" customWidth="1"/>
    <col min="2" max="3" width="12.625" style="237" customWidth="1"/>
    <col min="4" max="4" width="11.25" style="237" customWidth="1"/>
    <col min="5" max="5" width="25.75" style="237" customWidth="1"/>
    <col min="6" max="10" width="10.875" style="237" customWidth="1"/>
    <col min="11" max="11" width="11.75" style="237" customWidth="1"/>
    <col min="12" max="12" width="13.375" style="237" hidden="1" customWidth="1"/>
    <col min="13" max="13" width="11.5" style="237" customWidth="1"/>
    <col min="14" max="16384" width="7.75" style="237"/>
  </cols>
  <sheetData>
    <row r="1" spans="1:13" s="235" customFormat="1" ht="17.25" customHeight="1" x14ac:dyDescent="0.25">
      <c r="B1" s="419" t="s">
        <v>231</v>
      </c>
      <c r="C1" s="419"/>
      <c r="D1" s="419"/>
      <c r="E1" s="419"/>
      <c r="F1" s="419"/>
      <c r="G1" s="419"/>
      <c r="H1" s="419"/>
      <c r="I1" s="419"/>
      <c r="J1" s="419"/>
      <c r="K1" s="419"/>
    </row>
    <row r="2" spans="1:13" ht="12.75" customHeight="1" x14ac:dyDescent="0.2">
      <c r="A2" s="236"/>
      <c r="B2" s="236"/>
      <c r="C2" s="236"/>
      <c r="D2" s="236"/>
      <c r="E2" s="236"/>
      <c r="F2" s="236"/>
      <c r="G2" s="236"/>
      <c r="H2" s="236"/>
      <c r="I2" s="236"/>
      <c r="J2" s="236"/>
    </row>
    <row r="3" spans="1:13" s="235" customFormat="1" ht="12.75" customHeight="1" x14ac:dyDescent="0.25">
      <c r="B3" s="427" t="s">
        <v>211</v>
      </c>
      <c r="C3" s="427"/>
      <c r="D3" s="427"/>
      <c r="E3" s="427"/>
      <c r="F3" s="427"/>
      <c r="G3" s="427"/>
      <c r="H3" s="427"/>
      <c r="I3" s="427"/>
      <c r="J3" s="427"/>
      <c r="K3" s="427"/>
      <c r="L3" s="238"/>
      <c r="M3" s="238"/>
    </row>
    <row r="4" spans="1:13" ht="12.75" customHeight="1" x14ac:dyDescent="0.25">
      <c r="B4" s="239"/>
      <c r="C4" s="239"/>
      <c r="D4" s="239"/>
      <c r="E4" s="239"/>
      <c r="F4" s="239"/>
      <c r="G4" s="239"/>
      <c r="H4" s="239"/>
      <c r="I4" s="239"/>
      <c r="J4" s="239"/>
      <c r="K4" s="236"/>
      <c r="L4" s="236"/>
      <c r="M4" s="236"/>
    </row>
    <row r="5" spans="1:13" ht="12.75" customHeight="1" thickBot="1" x14ac:dyDescent="0.25"/>
    <row r="6" spans="1:13" ht="16.5" thickBot="1" x14ac:dyDescent="0.3">
      <c r="B6" s="428" t="s">
        <v>2</v>
      </c>
      <c r="C6" s="429"/>
      <c r="D6" s="429"/>
      <c r="E6" s="430" t="s">
        <v>3</v>
      </c>
      <c r="F6" s="432" t="s">
        <v>4</v>
      </c>
      <c r="G6" s="433"/>
      <c r="H6" s="433"/>
      <c r="I6" s="433"/>
      <c r="J6" s="434"/>
      <c r="K6" s="438" t="s">
        <v>5</v>
      </c>
      <c r="L6" s="240" t="s">
        <v>6</v>
      </c>
      <c r="M6" s="418"/>
    </row>
    <row r="7" spans="1:13" ht="13.5" thickBot="1" x14ac:dyDescent="0.25">
      <c r="B7" s="241" t="s">
        <v>7</v>
      </c>
      <c r="C7" s="242" t="s">
        <v>8</v>
      </c>
      <c r="D7" s="243" t="s">
        <v>9</v>
      </c>
      <c r="E7" s="431"/>
      <c r="F7" s="435" t="s">
        <v>10</v>
      </c>
      <c r="G7" s="436" t="s">
        <v>11</v>
      </c>
      <c r="H7" s="436" t="s">
        <v>12</v>
      </c>
      <c r="I7" s="436" t="s">
        <v>13</v>
      </c>
      <c r="J7" s="437" t="s">
        <v>14</v>
      </c>
      <c r="K7" s="439"/>
      <c r="L7" s="244" t="s">
        <v>15</v>
      </c>
      <c r="M7" s="418"/>
    </row>
    <row r="8" spans="1:13" x14ac:dyDescent="0.2">
      <c r="B8" s="245" t="s">
        <v>16</v>
      </c>
      <c r="C8" s="246" t="s">
        <v>17</v>
      </c>
      <c r="D8" s="247" t="s">
        <v>18</v>
      </c>
      <c r="E8" s="248" t="s">
        <v>19</v>
      </c>
      <c r="F8" s="249">
        <v>3</v>
      </c>
      <c r="G8" s="250">
        <v>2</v>
      </c>
      <c r="H8" s="251">
        <v>11</v>
      </c>
      <c r="I8" s="251">
        <v>6</v>
      </c>
      <c r="J8" s="252">
        <v>2</v>
      </c>
      <c r="K8" s="253">
        <f t="shared" ref="K8:K52" si="0">SUM(F8:J8)</f>
        <v>24</v>
      </c>
      <c r="L8" s="254">
        <f t="shared" ref="L8:L52" si="1">IF(K8&gt;0,1,0)</f>
        <v>1</v>
      </c>
      <c r="M8" s="240"/>
    </row>
    <row r="9" spans="1:13" x14ac:dyDescent="0.2">
      <c r="B9" s="255"/>
      <c r="C9" s="256" t="s">
        <v>207</v>
      </c>
      <c r="D9" s="257" t="s">
        <v>135</v>
      </c>
      <c r="E9" s="258" t="s">
        <v>136</v>
      </c>
      <c r="F9" s="259"/>
      <c r="G9" s="260"/>
      <c r="H9" s="261"/>
      <c r="I9" s="261">
        <v>12</v>
      </c>
      <c r="J9" s="262"/>
      <c r="K9" s="253">
        <f t="shared" si="0"/>
        <v>12</v>
      </c>
      <c r="L9" s="254">
        <f t="shared" si="1"/>
        <v>1</v>
      </c>
      <c r="M9" s="240"/>
    </row>
    <row r="10" spans="1:13" x14ac:dyDescent="0.2">
      <c r="B10" s="263" t="s">
        <v>20</v>
      </c>
      <c r="C10" s="256" t="s">
        <v>21</v>
      </c>
      <c r="D10" s="257" t="s">
        <v>22</v>
      </c>
      <c r="E10" s="258" t="s">
        <v>23</v>
      </c>
      <c r="F10" s="255">
        <v>1</v>
      </c>
      <c r="G10" s="260"/>
      <c r="H10" s="261">
        <v>3</v>
      </c>
      <c r="I10" s="261"/>
      <c r="J10" s="264"/>
      <c r="K10" s="253">
        <f t="shared" si="0"/>
        <v>4</v>
      </c>
      <c r="L10" s="254">
        <f t="shared" si="1"/>
        <v>1</v>
      </c>
      <c r="M10" s="240"/>
    </row>
    <row r="11" spans="1:13" s="266" customFormat="1" x14ac:dyDescent="0.2">
      <c r="A11" s="237"/>
      <c r="B11" s="265"/>
      <c r="C11" s="256" t="s">
        <v>21</v>
      </c>
      <c r="D11" s="257" t="s">
        <v>24</v>
      </c>
      <c r="E11" s="258" t="s">
        <v>25</v>
      </c>
      <c r="F11" s="255">
        <v>1</v>
      </c>
      <c r="G11" s="261"/>
      <c r="H11" s="261">
        <v>5</v>
      </c>
      <c r="I11" s="261"/>
      <c r="J11" s="264"/>
      <c r="K11" s="253">
        <f t="shared" si="0"/>
        <v>6</v>
      </c>
      <c r="L11" s="254">
        <f t="shared" si="1"/>
        <v>1</v>
      </c>
      <c r="M11" s="240"/>
    </row>
    <row r="12" spans="1:13" x14ac:dyDescent="0.2">
      <c r="B12" s="265"/>
      <c r="C12" s="267" t="s">
        <v>21</v>
      </c>
      <c r="D12" s="268" t="s">
        <v>137</v>
      </c>
      <c r="E12" s="269" t="s">
        <v>138</v>
      </c>
      <c r="F12" s="270">
        <v>3</v>
      </c>
      <c r="G12" s="271"/>
      <c r="H12" s="271"/>
      <c r="I12" s="271"/>
      <c r="J12" s="272"/>
      <c r="K12" s="273">
        <f t="shared" si="0"/>
        <v>3</v>
      </c>
      <c r="L12" s="254">
        <f t="shared" si="1"/>
        <v>1</v>
      </c>
      <c r="M12" s="240"/>
    </row>
    <row r="13" spans="1:13" x14ac:dyDescent="0.2">
      <c r="B13" s="263" t="s">
        <v>26</v>
      </c>
      <c r="C13" s="267" t="s">
        <v>27</v>
      </c>
      <c r="D13" s="268" t="s">
        <v>139</v>
      </c>
      <c r="E13" s="269" t="s">
        <v>140</v>
      </c>
      <c r="F13" s="270"/>
      <c r="G13" s="271"/>
      <c r="H13" s="271"/>
      <c r="I13" s="271"/>
      <c r="J13" s="272">
        <v>2</v>
      </c>
      <c r="K13" s="273">
        <f t="shared" si="0"/>
        <v>2</v>
      </c>
      <c r="L13" s="254">
        <f t="shared" si="1"/>
        <v>1</v>
      </c>
      <c r="M13" s="240"/>
    </row>
    <row r="14" spans="1:13" ht="13.5" customHeight="1" x14ac:dyDescent="0.2">
      <c r="B14" s="265"/>
      <c r="C14" s="267" t="s">
        <v>28</v>
      </c>
      <c r="D14" s="268" t="s">
        <v>142</v>
      </c>
      <c r="E14" s="269" t="s">
        <v>143</v>
      </c>
      <c r="F14" s="270"/>
      <c r="G14" s="271">
        <v>12</v>
      </c>
      <c r="H14" s="271">
        <v>12</v>
      </c>
      <c r="I14" s="271"/>
      <c r="J14" s="272"/>
      <c r="K14" s="273">
        <f t="shared" si="0"/>
        <v>24</v>
      </c>
      <c r="L14" s="254">
        <f t="shared" si="1"/>
        <v>1</v>
      </c>
      <c r="M14" s="240"/>
    </row>
    <row r="15" spans="1:13" x14ac:dyDescent="0.2">
      <c r="A15" s="274"/>
      <c r="B15" s="275"/>
      <c r="C15" s="267" t="s">
        <v>28</v>
      </c>
      <c r="D15" s="268" t="s">
        <v>29</v>
      </c>
      <c r="E15" s="269" t="s">
        <v>30</v>
      </c>
      <c r="F15" s="270">
        <v>20</v>
      </c>
      <c r="G15" s="271"/>
      <c r="H15" s="271">
        <v>44</v>
      </c>
      <c r="I15" s="271"/>
      <c r="J15" s="272">
        <v>2</v>
      </c>
      <c r="K15" s="273">
        <f t="shared" si="0"/>
        <v>66</v>
      </c>
      <c r="L15" s="254">
        <f t="shared" si="1"/>
        <v>1</v>
      </c>
      <c r="M15" s="240"/>
    </row>
    <row r="16" spans="1:13" x14ac:dyDescent="0.2">
      <c r="B16" s="276"/>
      <c r="C16" s="256" t="s">
        <v>28</v>
      </c>
      <c r="D16" s="257" t="s">
        <v>31</v>
      </c>
      <c r="E16" s="277" t="s">
        <v>32</v>
      </c>
      <c r="F16" s="255"/>
      <c r="G16" s="261">
        <v>13</v>
      </c>
      <c r="H16" s="261">
        <v>2</v>
      </c>
      <c r="I16" s="261"/>
      <c r="J16" s="264"/>
      <c r="K16" s="273">
        <f t="shared" si="0"/>
        <v>15</v>
      </c>
      <c r="L16" s="254">
        <f t="shared" si="1"/>
        <v>1</v>
      </c>
      <c r="M16" s="240"/>
    </row>
    <row r="17" spans="2:13" x14ac:dyDescent="0.2">
      <c r="B17" s="265"/>
      <c r="C17" s="267" t="s">
        <v>28</v>
      </c>
      <c r="D17" s="257" t="s">
        <v>33</v>
      </c>
      <c r="E17" s="277" t="s">
        <v>34</v>
      </c>
      <c r="F17" s="270"/>
      <c r="G17" s="271">
        <v>1</v>
      </c>
      <c r="H17" s="271">
        <v>3</v>
      </c>
      <c r="I17" s="271"/>
      <c r="J17" s="272">
        <v>1</v>
      </c>
      <c r="K17" s="273">
        <f t="shared" si="0"/>
        <v>5</v>
      </c>
      <c r="L17" s="254">
        <f t="shared" si="1"/>
        <v>1</v>
      </c>
      <c r="M17" s="240"/>
    </row>
    <row r="18" spans="2:13" x14ac:dyDescent="0.2">
      <c r="B18" s="265"/>
      <c r="C18" s="267" t="s">
        <v>28</v>
      </c>
      <c r="D18" s="268" t="s">
        <v>144</v>
      </c>
      <c r="E18" s="270" t="s">
        <v>145</v>
      </c>
      <c r="F18" s="255">
        <v>3</v>
      </c>
      <c r="G18" s="261">
        <v>8</v>
      </c>
      <c r="H18" s="261"/>
      <c r="I18" s="261"/>
      <c r="J18" s="264"/>
      <c r="K18" s="253">
        <f t="shared" si="0"/>
        <v>11</v>
      </c>
      <c r="L18" s="254">
        <f t="shared" si="1"/>
        <v>1</v>
      </c>
      <c r="M18" s="240"/>
    </row>
    <row r="19" spans="2:13" x14ac:dyDescent="0.2">
      <c r="B19" s="265"/>
      <c r="C19" s="267" t="s">
        <v>28</v>
      </c>
      <c r="D19" s="268" t="s">
        <v>195</v>
      </c>
      <c r="E19" s="270" t="s">
        <v>141</v>
      </c>
      <c r="F19" s="255"/>
      <c r="G19" s="261"/>
      <c r="H19" s="261"/>
      <c r="I19" s="261"/>
      <c r="J19" s="264">
        <v>23</v>
      </c>
      <c r="K19" s="253">
        <f t="shared" si="0"/>
        <v>23</v>
      </c>
      <c r="L19" s="254">
        <f t="shared" si="1"/>
        <v>1</v>
      </c>
      <c r="M19" s="240"/>
    </row>
    <row r="20" spans="2:13" x14ac:dyDescent="0.2">
      <c r="B20" s="265"/>
      <c r="C20" s="267" t="s">
        <v>35</v>
      </c>
      <c r="D20" s="268" t="s">
        <v>36</v>
      </c>
      <c r="E20" s="270" t="s">
        <v>37</v>
      </c>
      <c r="F20" s="270"/>
      <c r="G20" s="271"/>
      <c r="H20" s="271">
        <v>6</v>
      </c>
      <c r="I20" s="271"/>
      <c r="J20" s="272"/>
      <c r="K20" s="273">
        <f t="shared" si="0"/>
        <v>6</v>
      </c>
      <c r="L20" s="254">
        <f t="shared" si="1"/>
        <v>1</v>
      </c>
      <c r="M20" s="240"/>
    </row>
    <row r="21" spans="2:13" x14ac:dyDescent="0.2">
      <c r="B21" s="265"/>
      <c r="C21" s="267" t="s">
        <v>35</v>
      </c>
      <c r="D21" s="268" t="s">
        <v>146</v>
      </c>
      <c r="E21" s="270" t="s">
        <v>147</v>
      </c>
      <c r="F21" s="270">
        <v>19</v>
      </c>
      <c r="G21" s="271"/>
      <c r="H21" s="271"/>
      <c r="I21" s="271"/>
      <c r="J21" s="272"/>
      <c r="K21" s="273">
        <f t="shared" si="0"/>
        <v>19</v>
      </c>
      <c r="L21" s="254">
        <f t="shared" si="1"/>
        <v>1</v>
      </c>
      <c r="M21" s="240"/>
    </row>
    <row r="22" spans="2:13" x14ac:dyDescent="0.2">
      <c r="B22" s="265"/>
      <c r="C22" s="267" t="s">
        <v>35</v>
      </c>
      <c r="D22" s="268" t="s">
        <v>38</v>
      </c>
      <c r="E22" s="269" t="s">
        <v>39</v>
      </c>
      <c r="F22" s="270"/>
      <c r="G22" s="271">
        <v>6</v>
      </c>
      <c r="H22" s="271">
        <v>4</v>
      </c>
      <c r="I22" s="271">
        <v>3</v>
      </c>
      <c r="J22" s="272">
        <v>39</v>
      </c>
      <c r="K22" s="273">
        <f t="shared" si="0"/>
        <v>52</v>
      </c>
      <c r="L22" s="254">
        <f t="shared" si="1"/>
        <v>1</v>
      </c>
      <c r="M22" s="240"/>
    </row>
    <row r="23" spans="2:13" x14ac:dyDescent="0.2">
      <c r="B23" s="265"/>
      <c r="C23" s="256" t="s">
        <v>35</v>
      </c>
      <c r="D23" s="257" t="s">
        <v>148</v>
      </c>
      <c r="E23" s="255" t="s">
        <v>149</v>
      </c>
      <c r="F23" s="270"/>
      <c r="G23" s="271">
        <v>1</v>
      </c>
      <c r="H23" s="271"/>
      <c r="I23" s="271"/>
      <c r="J23" s="272"/>
      <c r="K23" s="253">
        <f t="shared" si="0"/>
        <v>1</v>
      </c>
      <c r="L23" s="254">
        <f t="shared" si="1"/>
        <v>1</v>
      </c>
      <c r="M23" s="240"/>
    </row>
    <row r="24" spans="2:13" x14ac:dyDescent="0.2">
      <c r="B24" s="265"/>
      <c r="C24" s="256" t="s">
        <v>35</v>
      </c>
      <c r="D24" s="257" t="s">
        <v>40</v>
      </c>
      <c r="E24" s="255" t="s">
        <v>41</v>
      </c>
      <c r="F24" s="270"/>
      <c r="G24" s="271">
        <v>1</v>
      </c>
      <c r="H24" s="271"/>
      <c r="I24" s="271"/>
      <c r="J24" s="272"/>
      <c r="K24" s="253">
        <f t="shared" si="0"/>
        <v>1</v>
      </c>
      <c r="L24" s="254">
        <f t="shared" si="1"/>
        <v>1</v>
      </c>
      <c r="M24" s="240"/>
    </row>
    <row r="25" spans="2:13" x14ac:dyDescent="0.2">
      <c r="B25" s="265"/>
      <c r="C25" s="256" t="s">
        <v>35</v>
      </c>
      <c r="D25" s="257" t="s">
        <v>42</v>
      </c>
      <c r="E25" s="255" t="s">
        <v>43</v>
      </c>
      <c r="F25" s="270">
        <v>1</v>
      </c>
      <c r="G25" s="271"/>
      <c r="H25" s="271"/>
      <c r="I25" s="271"/>
      <c r="J25" s="272"/>
      <c r="K25" s="253">
        <f t="shared" si="0"/>
        <v>1</v>
      </c>
      <c r="L25" s="254">
        <f t="shared" si="1"/>
        <v>1</v>
      </c>
      <c r="M25" s="240"/>
    </row>
    <row r="26" spans="2:13" x14ac:dyDescent="0.2">
      <c r="B26" s="265"/>
      <c r="C26" s="256" t="s">
        <v>35</v>
      </c>
      <c r="D26" s="257" t="s">
        <v>199</v>
      </c>
      <c r="E26" s="255" t="s">
        <v>200</v>
      </c>
      <c r="F26" s="270"/>
      <c r="G26" s="271"/>
      <c r="H26" s="271">
        <v>15</v>
      </c>
      <c r="I26" s="271"/>
      <c r="J26" s="272"/>
      <c r="K26" s="253">
        <f t="shared" si="0"/>
        <v>15</v>
      </c>
      <c r="L26" s="254">
        <f t="shared" si="1"/>
        <v>1</v>
      </c>
      <c r="M26" s="240"/>
    </row>
    <row r="27" spans="2:13" x14ac:dyDescent="0.2">
      <c r="B27" s="265"/>
      <c r="C27" s="267" t="s">
        <v>44</v>
      </c>
      <c r="D27" s="257" t="s">
        <v>45</v>
      </c>
      <c r="E27" s="255" t="s">
        <v>46</v>
      </c>
      <c r="F27" s="270">
        <v>4</v>
      </c>
      <c r="G27" s="271"/>
      <c r="H27" s="271"/>
      <c r="I27" s="271"/>
      <c r="J27" s="272"/>
      <c r="K27" s="253">
        <f t="shared" si="0"/>
        <v>4</v>
      </c>
      <c r="L27" s="254">
        <f t="shared" si="1"/>
        <v>1</v>
      </c>
      <c r="M27" s="240"/>
    </row>
    <row r="28" spans="2:13" x14ac:dyDescent="0.2">
      <c r="B28" s="265"/>
      <c r="C28" s="267" t="s">
        <v>44</v>
      </c>
      <c r="D28" s="257" t="s">
        <v>152</v>
      </c>
      <c r="E28" s="255" t="s">
        <v>153</v>
      </c>
      <c r="F28" s="270"/>
      <c r="G28" s="271"/>
      <c r="H28" s="271">
        <v>22</v>
      </c>
      <c r="I28" s="271"/>
      <c r="J28" s="272"/>
      <c r="K28" s="253">
        <f t="shared" si="0"/>
        <v>22</v>
      </c>
      <c r="L28" s="254">
        <f t="shared" si="1"/>
        <v>1</v>
      </c>
      <c r="M28" s="240"/>
    </row>
    <row r="29" spans="2:13" x14ac:dyDescent="0.2">
      <c r="B29" s="265"/>
      <c r="C29" s="267" t="s">
        <v>44</v>
      </c>
      <c r="D29" s="268" t="s">
        <v>47</v>
      </c>
      <c r="E29" s="270" t="s">
        <v>48</v>
      </c>
      <c r="F29" s="270">
        <v>123</v>
      </c>
      <c r="G29" s="271">
        <v>19</v>
      </c>
      <c r="H29" s="271">
        <v>14</v>
      </c>
      <c r="I29" s="271"/>
      <c r="J29" s="272">
        <v>4</v>
      </c>
      <c r="K29" s="273">
        <f t="shared" si="0"/>
        <v>160</v>
      </c>
      <c r="L29" s="254">
        <f t="shared" si="1"/>
        <v>1</v>
      </c>
      <c r="M29" s="240"/>
    </row>
    <row r="30" spans="2:13" x14ac:dyDescent="0.2">
      <c r="B30" s="265"/>
      <c r="C30" s="267" t="s">
        <v>44</v>
      </c>
      <c r="D30" s="268" t="s">
        <v>49</v>
      </c>
      <c r="E30" s="270" t="s">
        <v>50</v>
      </c>
      <c r="F30" s="270">
        <v>87</v>
      </c>
      <c r="G30" s="271">
        <v>16</v>
      </c>
      <c r="H30" s="271">
        <v>13</v>
      </c>
      <c r="I30" s="271"/>
      <c r="J30" s="272">
        <v>3</v>
      </c>
      <c r="K30" s="273">
        <f t="shared" si="0"/>
        <v>119</v>
      </c>
      <c r="L30" s="254">
        <f t="shared" si="1"/>
        <v>1</v>
      </c>
      <c r="M30" s="240"/>
    </row>
    <row r="31" spans="2:13" x14ac:dyDescent="0.2">
      <c r="B31" s="263" t="s">
        <v>53</v>
      </c>
      <c r="C31" s="267" t="s">
        <v>54</v>
      </c>
      <c r="D31" s="268" t="s">
        <v>55</v>
      </c>
      <c r="E31" s="270" t="s">
        <v>56</v>
      </c>
      <c r="F31" s="270">
        <v>11</v>
      </c>
      <c r="G31" s="271">
        <v>4</v>
      </c>
      <c r="H31" s="271">
        <v>9</v>
      </c>
      <c r="I31" s="271">
        <v>20</v>
      </c>
      <c r="J31" s="272">
        <v>19</v>
      </c>
      <c r="K31" s="273">
        <f t="shared" si="0"/>
        <v>63</v>
      </c>
      <c r="L31" s="254">
        <f t="shared" si="1"/>
        <v>1</v>
      </c>
      <c r="M31" s="240"/>
    </row>
    <row r="32" spans="2:13" x14ac:dyDescent="0.2">
      <c r="B32" s="255"/>
      <c r="C32" s="267" t="s">
        <v>54</v>
      </c>
      <c r="D32" s="268" t="s">
        <v>57</v>
      </c>
      <c r="E32" s="270" t="s">
        <v>58</v>
      </c>
      <c r="F32" s="270"/>
      <c r="G32" s="271"/>
      <c r="H32" s="271"/>
      <c r="I32" s="271"/>
      <c r="J32" s="272">
        <v>1</v>
      </c>
      <c r="K32" s="273">
        <f t="shared" si="0"/>
        <v>1</v>
      </c>
      <c r="L32" s="254">
        <f t="shared" si="1"/>
        <v>1</v>
      </c>
      <c r="M32" s="240"/>
    </row>
    <row r="33" spans="2:17" x14ac:dyDescent="0.2">
      <c r="B33" s="265" t="s">
        <v>65</v>
      </c>
      <c r="C33" s="267" t="s">
        <v>156</v>
      </c>
      <c r="D33" s="268" t="s">
        <v>157</v>
      </c>
      <c r="E33" s="278" t="s">
        <v>158</v>
      </c>
      <c r="F33" s="270"/>
      <c r="G33" s="271">
        <v>1</v>
      </c>
      <c r="H33" s="271"/>
      <c r="I33" s="271"/>
      <c r="J33" s="272"/>
      <c r="K33" s="273">
        <f t="shared" si="0"/>
        <v>1</v>
      </c>
      <c r="L33" s="254">
        <f t="shared" si="1"/>
        <v>1</v>
      </c>
      <c r="M33" s="240"/>
    </row>
    <row r="34" spans="2:17" x14ac:dyDescent="0.2">
      <c r="B34" s="265"/>
      <c r="C34" s="267" t="s">
        <v>66</v>
      </c>
      <c r="D34" s="268" t="s">
        <v>67</v>
      </c>
      <c r="E34" s="269" t="s">
        <v>68</v>
      </c>
      <c r="F34" s="270"/>
      <c r="G34" s="271">
        <v>1</v>
      </c>
      <c r="H34" s="271"/>
      <c r="I34" s="271"/>
      <c r="J34" s="272"/>
      <c r="K34" s="273">
        <f t="shared" si="0"/>
        <v>1</v>
      </c>
      <c r="L34" s="254">
        <f t="shared" si="1"/>
        <v>1</v>
      </c>
      <c r="M34" s="240"/>
    </row>
    <row r="35" spans="2:17" x14ac:dyDescent="0.2">
      <c r="B35" s="270" t="s">
        <v>90</v>
      </c>
      <c r="C35" s="256" t="s">
        <v>205</v>
      </c>
      <c r="D35" s="257" t="s">
        <v>94</v>
      </c>
      <c r="E35" s="255" t="s">
        <v>95</v>
      </c>
      <c r="F35" s="270">
        <v>3</v>
      </c>
      <c r="G35" s="271"/>
      <c r="H35" s="271"/>
      <c r="I35" s="271"/>
      <c r="J35" s="272"/>
      <c r="K35" s="253">
        <f t="shared" si="0"/>
        <v>3</v>
      </c>
      <c r="L35" s="254">
        <f t="shared" si="1"/>
        <v>1</v>
      </c>
      <c r="M35" s="240"/>
    </row>
    <row r="36" spans="2:17" x14ac:dyDescent="0.2">
      <c r="B36" s="265" t="s">
        <v>97</v>
      </c>
      <c r="C36" s="256" t="s">
        <v>101</v>
      </c>
      <c r="D36" s="257" t="s">
        <v>102</v>
      </c>
      <c r="E36" s="255" t="s">
        <v>103</v>
      </c>
      <c r="F36" s="270">
        <v>1</v>
      </c>
      <c r="G36" s="271"/>
      <c r="H36" s="271"/>
      <c r="I36" s="271"/>
      <c r="J36" s="272"/>
      <c r="K36" s="253">
        <f t="shared" si="0"/>
        <v>1</v>
      </c>
      <c r="L36" s="254">
        <f t="shared" si="1"/>
        <v>1</v>
      </c>
      <c r="M36" s="240"/>
    </row>
    <row r="37" spans="2:17" x14ac:dyDescent="0.2">
      <c r="B37" s="265"/>
      <c r="C37" s="256" t="s">
        <v>101</v>
      </c>
      <c r="D37" s="257" t="s">
        <v>177</v>
      </c>
      <c r="E37" s="255" t="s">
        <v>178</v>
      </c>
      <c r="F37" s="270">
        <v>23</v>
      </c>
      <c r="G37" s="271">
        <v>19</v>
      </c>
      <c r="H37" s="271">
        <v>4</v>
      </c>
      <c r="I37" s="271">
        <v>10</v>
      </c>
      <c r="J37" s="272">
        <v>7</v>
      </c>
      <c r="K37" s="273">
        <f t="shared" si="0"/>
        <v>63</v>
      </c>
      <c r="L37" s="254">
        <f t="shared" si="1"/>
        <v>1</v>
      </c>
      <c r="M37" s="240"/>
    </row>
    <row r="38" spans="2:17" x14ac:dyDescent="0.2">
      <c r="B38" s="265"/>
      <c r="C38" s="256" t="s">
        <v>106</v>
      </c>
      <c r="D38" s="257" t="s">
        <v>107</v>
      </c>
      <c r="E38" s="255" t="s">
        <v>108</v>
      </c>
      <c r="F38" s="255">
        <v>46</v>
      </c>
      <c r="G38" s="261">
        <v>25</v>
      </c>
      <c r="H38" s="261">
        <v>12</v>
      </c>
      <c r="I38" s="261">
        <v>20</v>
      </c>
      <c r="J38" s="264">
        <v>28</v>
      </c>
      <c r="K38" s="253">
        <f t="shared" si="0"/>
        <v>131</v>
      </c>
      <c r="L38" s="254">
        <f t="shared" si="1"/>
        <v>1</v>
      </c>
      <c r="M38" s="240"/>
    </row>
    <row r="39" spans="2:17" x14ac:dyDescent="0.2">
      <c r="B39" s="265"/>
      <c r="C39" s="256" t="s">
        <v>98</v>
      </c>
      <c r="D39" s="257" t="s">
        <v>99</v>
      </c>
      <c r="E39" s="255" t="s">
        <v>100</v>
      </c>
      <c r="F39" s="255">
        <v>47</v>
      </c>
      <c r="G39" s="261">
        <v>29</v>
      </c>
      <c r="H39" s="261">
        <v>101</v>
      </c>
      <c r="I39" s="261">
        <v>30</v>
      </c>
      <c r="J39" s="264">
        <v>54</v>
      </c>
      <c r="K39" s="253">
        <f t="shared" si="0"/>
        <v>261</v>
      </c>
      <c r="L39" s="254">
        <f t="shared" si="1"/>
        <v>1</v>
      </c>
      <c r="M39" s="240"/>
    </row>
    <row r="40" spans="2:17" x14ac:dyDescent="0.2">
      <c r="B40" s="265"/>
      <c r="C40" s="267" t="s">
        <v>112</v>
      </c>
      <c r="D40" s="268" t="s">
        <v>113</v>
      </c>
      <c r="E40" s="270" t="s">
        <v>114</v>
      </c>
      <c r="F40" s="270">
        <v>23</v>
      </c>
      <c r="G40" s="271">
        <v>16</v>
      </c>
      <c r="H40" s="271">
        <v>100</v>
      </c>
      <c r="I40" s="271">
        <v>5</v>
      </c>
      <c r="J40" s="272">
        <v>23</v>
      </c>
      <c r="K40" s="273">
        <f t="shared" si="0"/>
        <v>167</v>
      </c>
      <c r="L40" s="254">
        <f t="shared" si="1"/>
        <v>1</v>
      </c>
      <c r="M40" s="240"/>
    </row>
    <row r="41" spans="2:17" x14ac:dyDescent="0.2">
      <c r="B41" s="265"/>
      <c r="C41" s="267" t="s">
        <v>109</v>
      </c>
      <c r="D41" s="268" t="s">
        <v>110</v>
      </c>
      <c r="E41" s="269" t="s">
        <v>111</v>
      </c>
      <c r="F41" s="270">
        <v>6</v>
      </c>
      <c r="G41" s="271">
        <v>10</v>
      </c>
      <c r="H41" s="271">
        <v>21</v>
      </c>
      <c r="I41" s="271">
        <v>3</v>
      </c>
      <c r="J41" s="272">
        <v>17</v>
      </c>
      <c r="K41" s="273">
        <f t="shared" si="0"/>
        <v>57</v>
      </c>
      <c r="L41" s="254">
        <f t="shared" si="1"/>
        <v>1</v>
      </c>
      <c r="M41" s="240"/>
    </row>
    <row r="42" spans="2:17" x14ac:dyDescent="0.2">
      <c r="B42" s="265"/>
      <c r="C42" s="267" t="s">
        <v>115</v>
      </c>
      <c r="D42" s="268" t="s">
        <v>116</v>
      </c>
      <c r="E42" s="270" t="s">
        <v>117</v>
      </c>
      <c r="F42" s="270">
        <v>1</v>
      </c>
      <c r="G42" s="271"/>
      <c r="H42" s="271"/>
      <c r="I42" s="271"/>
      <c r="J42" s="272"/>
      <c r="K42" s="273">
        <f t="shared" si="0"/>
        <v>1</v>
      </c>
      <c r="L42" s="254">
        <f t="shared" si="1"/>
        <v>1</v>
      </c>
      <c r="M42" s="240"/>
    </row>
    <row r="43" spans="2:17" x14ac:dyDescent="0.2">
      <c r="B43" s="265"/>
      <c r="C43" s="256" t="s">
        <v>115</v>
      </c>
      <c r="D43" s="257" t="s">
        <v>118</v>
      </c>
      <c r="E43" s="255" t="s">
        <v>119</v>
      </c>
      <c r="F43" s="270">
        <v>31</v>
      </c>
      <c r="G43" s="271">
        <v>2</v>
      </c>
      <c r="H43" s="271">
        <v>22</v>
      </c>
      <c r="I43" s="271"/>
      <c r="J43" s="272">
        <v>9</v>
      </c>
      <c r="K43" s="273">
        <f t="shared" si="0"/>
        <v>64</v>
      </c>
      <c r="L43" s="254">
        <f t="shared" si="1"/>
        <v>1</v>
      </c>
      <c r="M43" s="240"/>
    </row>
    <row r="44" spans="2:17" x14ac:dyDescent="0.2">
      <c r="B44" s="265"/>
      <c r="C44" s="267" t="s">
        <v>115</v>
      </c>
      <c r="D44" s="268" t="s">
        <v>120</v>
      </c>
      <c r="E44" s="270" t="s">
        <v>121</v>
      </c>
      <c r="F44" s="255">
        <v>24</v>
      </c>
      <c r="G44" s="261">
        <v>12</v>
      </c>
      <c r="H44" s="261">
        <v>11</v>
      </c>
      <c r="I44" s="261">
        <v>6</v>
      </c>
      <c r="J44" s="264">
        <v>17</v>
      </c>
      <c r="K44" s="253">
        <f t="shared" si="0"/>
        <v>70</v>
      </c>
      <c r="L44" s="254">
        <f t="shared" si="1"/>
        <v>1</v>
      </c>
      <c r="M44" s="240"/>
    </row>
    <row r="45" spans="2:17" x14ac:dyDescent="0.2">
      <c r="B45" s="265"/>
      <c r="C45" s="267" t="s">
        <v>115</v>
      </c>
      <c r="D45" s="268" t="s">
        <v>122</v>
      </c>
      <c r="E45" s="278" t="s">
        <v>123</v>
      </c>
      <c r="F45" s="270">
        <v>17</v>
      </c>
      <c r="G45" s="271">
        <v>8</v>
      </c>
      <c r="H45" s="271">
        <v>9</v>
      </c>
      <c r="I45" s="271">
        <v>3</v>
      </c>
      <c r="J45" s="272">
        <v>6</v>
      </c>
      <c r="K45" s="273">
        <f t="shared" si="0"/>
        <v>43</v>
      </c>
      <c r="L45" s="254">
        <f t="shared" si="1"/>
        <v>1</v>
      </c>
      <c r="M45" s="240"/>
    </row>
    <row r="46" spans="2:17" x14ac:dyDescent="0.2">
      <c r="B46" s="265"/>
      <c r="C46" s="267" t="s">
        <v>115</v>
      </c>
      <c r="D46" s="279" t="s">
        <v>126</v>
      </c>
      <c r="E46" s="269" t="s">
        <v>127</v>
      </c>
      <c r="F46" s="280">
        <v>2</v>
      </c>
      <c r="G46" s="281"/>
      <c r="H46" s="281">
        <v>3</v>
      </c>
      <c r="I46" s="281"/>
      <c r="J46" s="282"/>
      <c r="K46" s="273">
        <f t="shared" si="0"/>
        <v>5</v>
      </c>
      <c r="L46" s="254">
        <f t="shared" si="1"/>
        <v>1</v>
      </c>
      <c r="M46" s="240"/>
    </row>
    <row r="47" spans="2:17" x14ac:dyDescent="0.2">
      <c r="B47" s="265"/>
      <c r="C47" s="283" t="s">
        <v>183</v>
      </c>
      <c r="D47" s="284" t="s">
        <v>184</v>
      </c>
      <c r="E47" s="285" t="s">
        <v>185</v>
      </c>
      <c r="F47" s="280"/>
      <c r="G47" s="281"/>
      <c r="H47" s="281">
        <v>1</v>
      </c>
      <c r="I47" s="281"/>
      <c r="J47" s="282"/>
      <c r="K47" s="273">
        <f t="shared" si="0"/>
        <v>1</v>
      </c>
      <c r="L47" s="254">
        <f t="shared" si="1"/>
        <v>1</v>
      </c>
      <c r="M47" s="240"/>
      <c r="Q47" s="286"/>
    </row>
    <row r="48" spans="2:17" x14ac:dyDescent="0.2">
      <c r="B48" s="265"/>
      <c r="C48" s="283" t="s">
        <v>183</v>
      </c>
      <c r="D48" s="284" t="s">
        <v>196</v>
      </c>
      <c r="E48" s="285" t="s">
        <v>210</v>
      </c>
      <c r="F48" s="259">
        <v>1</v>
      </c>
      <c r="G48" s="287"/>
      <c r="H48" s="287">
        <v>2</v>
      </c>
      <c r="I48" s="287"/>
      <c r="J48" s="288"/>
      <c r="K48" s="273">
        <f t="shared" si="0"/>
        <v>3</v>
      </c>
      <c r="L48" s="254">
        <f t="shared" si="1"/>
        <v>1</v>
      </c>
      <c r="M48" s="240"/>
      <c r="Q48" s="286"/>
    </row>
    <row r="49" spans="1:17" x14ac:dyDescent="0.2">
      <c r="B49" s="265"/>
      <c r="C49" s="289" t="s">
        <v>183</v>
      </c>
      <c r="D49" s="284" t="s">
        <v>186</v>
      </c>
      <c r="E49" s="280" t="s">
        <v>187</v>
      </c>
      <c r="F49" s="259">
        <v>3</v>
      </c>
      <c r="G49" s="287"/>
      <c r="H49" s="287"/>
      <c r="I49" s="287"/>
      <c r="J49" s="288"/>
      <c r="K49" s="253">
        <f t="shared" si="0"/>
        <v>3</v>
      </c>
      <c r="L49" s="254">
        <f t="shared" si="1"/>
        <v>1</v>
      </c>
      <c r="M49" s="240"/>
      <c r="Q49" s="286"/>
    </row>
    <row r="50" spans="1:17" s="266" customFormat="1" x14ac:dyDescent="0.2">
      <c r="A50" s="237"/>
      <c r="B50" s="265"/>
      <c r="C50" s="267" t="s">
        <v>128</v>
      </c>
      <c r="D50" s="268" t="s">
        <v>129</v>
      </c>
      <c r="E50" s="270" t="s">
        <v>130</v>
      </c>
      <c r="F50" s="280"/>
      <c r="G50" s="281"/>
      <c r="H50" s="281">
        <v>2</v>
      </c>
      <c r="I50" s="281">
        <v>5</v>
      </c>
      <c r="J50" s="282">
        <v>7</v>
      </c>
      <c r="K50" s="273">
        <f t="shared" ref="K50:K51" si="2">SUM(F50:J50)</f>
        <v>14</v>
      </c>
      <c r="L50" s="254">
        <f t="shared" ref="L50:L51" si="3">IF(K50&gt;0,1,0)</f>
        <v>1</v>
      </c>
      <c r="M50" s="240"/>
    </row>
    <row r="51" spans="1:17" x14ac:dyDescent="0.2">
      <c r="B51" s="265"/>
      <c r="C51" s="267" t="s">
        <v>128</v>
      </c>
      <c r="D51" s="268" t="s">
        <v>131</v>
      </c>
      <c r="E51" s="270" t="s">
        <v>132</v>
      </c>
      <c r="F51" s="280">
        <v>7</v>
      </c>
      <c r="G51" s="281">
        <v>4</v>
      </c>
      <c r="H51" s="281">
        <v>8</v>
      </c>
      <c r="I51" s="281">
        <v>10</v>
      </c>
      <c r="J51" s="282">
        <v>22</v>
      </c>
      <c r="K51" s="273">
        <f t="shared" si="2"/>
        <v>51</v>
      </c>
      <c r="L51" s="254">
        <f t="shared" si="3"/>
        <v>1</v>
      </c>
      <c r="M51" s="240"/>
    </row>
    <row r="52" spans="1:17" ht="13.5" thickBot="1" x14ac:dyDescent="0.25">
      <c r="B52" s="290"/>
      <c r="C52" s="364" t="s">
        <v>190</v>
      </c>
      <c r="D52" s="365" t="s">
        <v>191</v>
      </c>
      <c r="E52" s="366" t="s">
        <v>192</v>
      </c>
      <c r="F52" s="366">
        <v>1</v>
      </c>
      <c r="G52" s="367">
        <v>1</v>
      </c>
      <c r="H52" s="367">
        <v>1</v>
      </c>
      <c r="I52" s="367">
        <v>6</v>
      </c>
      <c r="J52" s="368">
        <v>9</v>
      </c>
      <c r="K52" s="369">
        <f t="shared" si="0"/>
        <v>18</v>
      </c>
      <c r="L52" s="254">
        <f t="shared" si="1"/>
        <v>1</v>
      </c>
      <c r="M52" s="240"/>
    </row>
    <row r="54" spans="1:17" ht="15.75" x14ac:dyDescent="0.25">
      <c r="C54" s="361" t="s">
        <v>133</v>
      </c>
      <c r="D54" s="362">
        <f>SUM(L8:L52)</f>
        <v>45</v>
      </c>
    </row>
    <row r="55" spans="1:17" ht="15.75" x14ac:dyDescent="0.25">
      <c r="C55" s="361" t="s">
        <v>134</v>
      </c>
      <c r="D55" s="362">
        <f>SUM(K8:K52)</f>
        <v>1617</v>
      </c>
      <c r="J55" s="235"/>
      <c r="K55" s="291"/>
    </row>
    <row r="56" spans="1:17" x14ac:dyDescent="0.2">
      <c r="E56" s="292"/>
    </row>
  </sheetData>
  <sheetProtection sheet="1" objects="1" scenarios="1" selectLockedCells="1" selectUnlockedCells="1"/>
  <mergeCells count="7">
    <mergeCell ref="M6:M7"/>
    <mergeCell ref="B1:K1"/>
    <mergeCell ref="B3:K3"/>
    <mergeCell ref="B6:D6"/>
    <mergeCell ref="E6:E7"/>
    <mergeCell ref="F6:J6"/>
    <mergeCell ref="K6:K7"/>
  </mergeCells>
  <conditionalFormatting sqref="K8:K49 K52">
    <cfRule type="cellIs" dxfId="5" priority="2" stopIfTrue="1" operator="equal">
      <formula>0</formula>
    </cfRule>
  </conditionalFormatting>
  <conditionalFormatting sqref="K50:K51">
    <cfRule type="cellIs" dxfId="4" priority="1" stopIfTrue="1" operator="equal">
      <formula>0</formula>
    </cfRule>
  </conditionalFormatting>
  <printOptions horizontalCentered="1"/>
  <pageMargins left="0.75" right="0.75" top="0.75" bottom="0.5" header="0.5" footer="0.5"/>
  <pageSetup scale="84" fitToHeight="3" orientation="landscape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showGridLines="0" zoomScaleNormal="100" zoomScalePageLayoutView="125" workbookViewId="0">
      <selection activeCell="L1" sqref="L1:L1048576"/>
    </sheetView>
  </sheetViews>
  <sheetFormatPr defaultColWidth="7.75" defaultRowHeight="12.75" x14ac:dyDescent="0.2"/>
  <cols>
    <col min="1" max="1" width="2.125" style="1" customWidth="1"/>
    <col min="2" max="3" width="12.625" style="1" customWidth="1"/>
    <col min="4" max="4" width="11.25" style="1" customWidth="1"/>
    <col min="5" max="5" width="25.75" style="1" customWidth="1"/>
    <col min="6" max="6" width="10.875" style="1" customWidth="1"/>
    <col min="7" max="7" width="10.875" style="217" customWidth="1"/>
    <col min="8" max="10" width="10.875" style="1" customWidth="1"/>
    <col min="11" max="11" width="11.75" style="1" customWidth="1"/>
    <col min="12" max="12" width="12.5" style="1" hidden="1" customWidth="1"/>
    <col min="13" max="13" width="13.375" style="1" customWidth="1"/>
    <col min="14" max="16384" width="7.75" style="1"/>
  </cols>
  <sheetData>
    <row r="1" spans="1:13" s="76" customFormat="1" ht="17.25" customHeight="1" x14ac:dyDescent="0.25">
      <c r="B1" s="379" t="s">
        <v>201</v>
      </c>
      <c r="C1" s="379"/>
      <c r="D1" s="379"/>
      <c r="E1" s="379"/>
      <c r="F1" s="379"/>
      <c r="G1" s="379"/>
      <c r="H1" s="379"/>
      <c r="I1" s="379"/>
      <c r="J1" s="379"/>
      <c r="K1" s="379"/>
    </row>
    <row r="2" spans="1:13" s="123" customFormat="1" ht="12.75" customHeight="1" x14ac:dyDescent="0.2">
      <c r="A2" s="206"/>
      <c r="B2" s="206"/>
      <c r="C2" s="206"/>
      <c r="D2" s="206"/>
      <c r="E2" s="206"/>
      <c r="F2" s="206"/>
      <c r="G2" s="225"/>
      <c r="H2" s="206"/>
      <c r="I2" s="206"/>
      <c r="J2" s="206"/>
    </row>
    <row r="3" spans="1:13" s="76" customFormat="1" ht="12.75" customHeight="1" x14ac:dyDescent="0.25">
      <c r="B3" s="406" t="s">
        <v>211</v>
      </c>
      <c r="C3" s="406"/>
      <c r="D3" s="406"/>
      <c r="E3" s="406"/>
      <c r="F3" s="406"/>
      <c r="G3" s="406"/>
      <c r="H3" s="406"/>
      <c r="I3" s="406"/>
      <c r="J3" s="406"/>
      <c r="K3" s="406"/>
      <c r="L3" s="207"/>
      <c r="M3" s="207"/>
    </row>
    <row r="4" spans="1:13" ht="12.75" customHeight="1" x14ac:dyDescent="0.25">
      <c r="B4" s="78"/>
      <c r="C4" s="78"/>
      <c r="D4" s="78"/>
      <c r="E4" s="78"/>
      <c r="F4" s="78"/>
      <c r="G4" s="226"/>
      <c r="H4" s="78"/>
      <c r="I4" s="78"/>
      <c r="J4" s="78"/>
      <c r="K4" s="3"/>
      <c r="L4" s="3"/>
      <c r="M4" s="3"/>
    </row>
    <row r="5" spans="1:13" ht="12.75" customHeight="1" thickBot="1" x14ac:dyDescent="0.25"/>
    <row r="6" spans="1:13" ht="16.5" thickBot="1" x14ac:dyDescent="0.3">
      <c r="B6" s="381" t="s">
        <v>2</v>
      </c>
      <c r="C6" s="382"/>
      <c r="D6" s="382"/>
      <c r="E6" s="384" t="s">
        <v>3</v>
      </c>
      <c r="F6" s="386" t="s">
        <v>4</v>
      </c>
      <c r="G6" s="387"/>
      <c r="H6" s="387"/>
      <c r="I6" s="387"/>
      <c r="J6" s="388"/>
      <c r="K6" s="389" t="s">
        <v>5</v>
      </c>
      <c r="L6" s="4" t="s">
        <v>6</v>
      </c>
      <c r="M6" s="371"/>
    </row>
    <row r="7" spans="1:13" ht="13.5" thickBot="1" x14ac:dyDescent="0.25">
      <c r="B7" s="5" t="s">
        <v>7</v>
      </c>
      <c r="C7" s="6" t="s">
        <v>8</v>
      </c>
      <c r="D7" s="7" t="s">
        <v>9</v>
      </c>
      <c r="E7" s="397"/>
      <c r="F7" s="8" t="s">
        <v>10</v>
      </c>
      <c r="G7" s="227" t="s">
        <v>11</v>
      </c>
      <c r="H7" s="9" t="s">
        <v>12</v>
      </c>
      <c r="I7" s="9" t="s">
        <v>13</v>
      </c>
      <c r="J7" s="10" t="s">
        <v>14</v>
      </c>
      <c r="K7" s="396"/>
      <c r="L7" s="11" t="s">
        <v>15</v>
      </c>
      <c r="M7" s="378"/>
    </row>
    <row r="8" spans="1:13" ht="13.5" thickBot="1" x14ac:dyDescent="0.25">
      <c r="B8" s="169" t="s">
        <v>16</v>
      </c>
      <c r="C8" s="170" t="s">
        <v>17</v>
      </c>
      <c r="D8" s="171" t="s">
        <v>18</v>
      </c>
      <c r="E8" s="172" t="s">
        <v>19</v>
      </c>
      <c r="F8" s="169">
        <v>12</v>
      </c>
      <c r="G8" s="173">
        <f>4+16</f>
        <v>20</v>
      </c>
      <c r="H8" s="173">
        <v>18</v>
      </c>
      <c r="I8" s="173">
        <v>4</v>
      </c>
      <c r="J8" s="174">
        <v>2</v>
      </c>
      <c r="K8" s="175">
        <f t="shared" ref="K8:K48" si="0">SUM(F8:J8)</f>
        <v>56</v>
      </c>
      <c r="L8" s="20">
        <f t="shared" ref="L8:L48" si="1">IF(K8&gt;0,1,0)</f>
        <v>1</v>
      </c>
      <c r="M8" s="4"/>
    </row>
    <row r="9" spans="1:13" ht="13.5" thickTop="1" x14ac:dyDescent="0.2">
      <c r="B9" s="29" t="s">
        <v>20</v>
      </c>
      <c r="C9" s="13" t="s">
        <v>21</v>
      </c>
      <c r="D9" s="14" t="s">
        <v>22</v>
      </c>
      <c r="E9" s="15" t="s">
        <v>23</v>
      </c>
      <c r="F9" s="16">
        <v>1</v>
      </c>
      <c r="G9" s="17"/>
      <c r="H9" s="17">
        <v>5</v>
      </c>
      <c r="I9" s="17">
        <v>1</v>
      </c>
      <c r="J9" s="18"/>
      <c r="K9" s="19">
        <f t="shared" si="0"/>
        <v>7</v>
      </c>
      <c r="L9" s="20">
        <f t="shared" si="1"/>
        <v>1</v>
      </c>
      <c r="M9" s="4"/>
    </row>
    <row r="10" spans="1:13" x14ac:dyDescent="0.2">
      <c r="B10" s="37"/>
      <c r="C10" s="30" t="s">
        <v>21</v>
      </c>
      <c r="D10" s="31" t="s">
        <v>24</v>
      </c>
      <c r="E10" s="32" t="s">
        <v>25</v>
      </c>
      <c r="F10" s="33">
        <v>3</v>
      </c>
      <c r="G10" s="34"/>
      <c r="H10" s="34"/>
      <c r="I10" s="34">
        <v>1</v>
      </c>
      <c r="J10" s="35"/>
      <c r="K10" s="36">
        <f t="shared" si="0"/>
        <v>4</v>
      </c>
      <c r="L10" s="20">
        <f t="shared" si="1"/>
        <v>1</v>
      </c>
      <c r="M10" s="4"/>
    </row>
    <row r="11" spans="1:13" ht="13.5" thickBot="1" x14ac:dyDescent="0.25">
      <c r="B11" s="21"/>
      <c r="C11" s="22" t="s">
        <v>21</v>
      </c>
      <c r="D11" s="23" t="s">
        <v>197</v>
      </c>
      <c r="E11" s="192" t="s">
        <v>198</v>
      </c>
      <c r="F11" s="25"/>
      <c r="G11" s="26"/>
      <c r="H11" s="26">
        <v>10</v>
      </c>
      <c r="I11" s="26"/>
      <c r="J11" s="27"/>
      <c r="K11" s="28">
        <f t="shared" si="0"/>
        <v>10</v>
      </c>
      <c r="L11" s="20">
        <f t="shared" si="1"/>
        <v>1</v>
      </c>
      <c r="M11" s="4"/>
    </row>
    <row r="12" spans="1:13" ht="13.5" thickTop="1" x14ac:dyDescent="0.2">
      <c r="B12" s="29" t="s">
        <v>26</v>
      </c>
      <c r="C12" s="13" t="s">
        <v>28</v>
      </c>
      <c r="D12" s="14" t="s">
        <v>142</v>
      </c>
      <c r="E12" s="15" t="s">
        <v>143</v>
      </c>
      <c r="F12" s="16"/>
      <c r="G12" s="17">
        <v>6</v>
      </c>
      <c r="H12" s="17">
        <v>12</v>
      </c>
      <c r="I12" s="17"/>
      <c r="J12" s="18"/>
      <c r="K12" s="19">
        <f t="shared" si="0"/>
        <v>18</v>
      </c>
      <c r="L12" s="20">
        <f t="shared" si="1"/>
        <v>1</v>
      </c>
      <c r="M12" s="4"/>
    </row>
    <row r="13" spans="1:13" x14ac:dyDescent="0.2">
      <c r="B13" s="29"/>
      <c r="C13" s="30" t="s">
        <v>28</v>
      </c>
      <c r="D13" s="31" t="s">
        <v>29</v>
      </c>
      <c r="E13" s="32" t="s">
        <v>30</v>
      </c>
      <c r="F13" s="33">
        <v>10</v>
      </c>
      <c r="G13" s="34">
        <v>9</v>
      </c>
      <c r="H13" s="34">
        <v>6</v>
      </c>
      <c r="I13" s="34"/>
      <c r="J13" s="35">
        <v>5</v>
      </c>
      <c r="K13" s="36">
        <f t="shared" si="0"/>
        <v>30</v>
      </c>
      <c r="L13" s="20">
        <f t="shared" si="1"/>
        <v>1</v>
      </c>
      <c r="M13" s="4"/>
    </row>
    <row r="14" spans="1:13" x14ac:dyDescent="0.2">
      <c r="B14" s="29"/>
      <c r="C14" s="13" t="s">
        <v>28</v>
      </c>
      <c r="D14" s="14" t="s">
        <v>31</v>
      </c>
      <c r="E14" s="15" t="s">
        <v>32</v>
      </c>
      <c r="F14" s="16">
        <v>1</v>
      </c>
      <c r="G14" s="17">
        <v>13</v>
      </c>
      <c r="H14" s="17"/>
      <c r="I14" s="17">
        <v>2</v>
      </c>
      <c r="J14" s="18"/>
      <c r="K14" s="19">
        <f t="shared" si="0"/>
        <v>16</v>
      </c>
      <c r="L14" s="20">
        <f t="shared" si="1"/>
        <v>1</v>
      </c>
      <c r="M14" s="4"/>
    </row>
    <row r="15" spans="1:13" x14ac:dyDescent="0.2">
      <c r="B15" s="37"/>
      <c r="C15" s="13" t="s">
        <v>28</v>
      </c>
      <c r="D15" s="14" t="s">
        <v>33</v>
      </c>
      <c r="E15" s="15" t="s">
        <v>34</v>
      </c>
      <c r="F15" s="16"/>
      <c r="G15" s="17">
        <v>10</v>
      </c>
      <c r="H15" s="17"/>
      <c r="I15" s="17"/>
      <c r="J15" s="18"/>
      <c r="K15" s="19">
        <f t="shared" si="0"/>
        <v>10</v>
      </c>
      <c r="L15" s="20">
        <f t="shared" si="1"/>
        <v>1</v>
      </c>
      <c r="M15" s="4"/>
    </row>
    <row r="16" spans="1:13" x14ac:dyDescent="0.2">
      <c r="B16" s="29"/>
      <c r="C16" s="79" t="s">
        <v>28</v>
      </c>
      <c r="D16" s="80" t="s">
        <v>144</v>
      </c>
      <c r="E16" s="81" t="s">
        <v>145</v>
      </c>
      <c r="F16" s="33"/>
      <c r="G16" s="34">
        <v>34</v>
      </c>
      <c r="H16" s="34"/>
      <c r="I16" s="34"/>
      <c r="J16" s="35"/>
      <c r="K16" s="36">
        <f t="shared" si="0"/>
        <v>34</v>
      </c>
      <c r="L16" s="20">
        <f t="shared" si="1"/>
        <v>1</v>
      </c>
      <c r="M16" s="4"/>
    </row>
    <row r="17" spans="2:13" x14ac:dyDescent="0.2">
      <c r="B17" s="29"/>
      <c r="C17" s="30" t="s">
        <v>28</v>
      </c>
      <c r="D17" s="31" t="s">
        <v>195</v>
      </c>
      <c r="E17" s="32" t="s">
        <v>141</v>
      </c>
      <c r="F17" s="33"/>
      <c r="G17" s="34"/>
      <c r="H17" s="34"/>
      <c r="I17" s="34"/>
      <c r="J17" s="35">
        <v>25</v>
      </c>
      <c r="K17" s="36">
        <f t="shared" si="0"/>
        <v>25</v>
      </c>
      <c r="L17" s="20">
        <f t="shared" si="1"/>
        <v>1</v>
      </c>
      <c r="M17" s="4"/>
    </row>
    <row r="18" spans="2:13" x14ac:dyDescent="0.2">
      <c r="B18" s="29"/>
      <c r="C18" s="30" t="s">
        <v>35</v>
      </c>
      <c r="D18" s="31" t="s">
        <v>36</v>
      </c>
      <c r="E18" s="32" t="s">
        <v>37</v>
      </c>
      <c r="F18" s="33"/>
      <c r="G18" s="34"/>
      <c r="H18" s="34">
        <v>30</v>
      </c>
      <c r="I18" s="34"/>
      <c r="J18" s="35"/>
      <c r="K18" s="36">
        <f t="shared" si="0"/>
        <v>30</v>
      </c>
      <c r="L18" s="20">
        <f t="shared" si="1"/>
        <v>1</v>
      </c>
      <c r="M18" s="4"/>
    </row>
    <row r="19" spans="2:13" x14ac:dyDescent="0.2">
      <c r="B19" s="29"/>
      <c r="C19" s="30" t="s">
        <v>35</v>
      </c>
      <c r="D19" s="31" t="s">
        <v>38</v>
      </c>
      <c r="E19" s="32" t="s">
        <v>39</v>
      </c>
      <c r="F19" s="33">
        <v>47</v>
      </c>
      <c r="G19" s="34"/>
      <c r="H19" s="34"/>
      <c r="I19" s="34">
        <v>3</v>
      </c>
      <c r="J19" s="35">
        <v>16</v>
      </c>
      <c r="K19" s="36">
        <f t="shared" si="0"/>
        <v>66</v>
      </c>
      <c r="L19" s="20">
        <f t="shared" si="1"/>
        <v>1</v>
      </c>
      <c r="M19" s="4"/>
    </row>
    <row r="20" spans="2:13" x14ac:dyDescent="0.2">
      <c r="B20" s="29"/>
      <c r="C20" s="13" t="s">
        <v>35</v>
      </c>
      <c r="D20" s="14" t="s">
        <v>40</v>
      </c>
      <c r="E20" s="15" t="s">
        <v>41</v>
      </c>
      <c r="F20" s="16">
        <v>1</v>
      </c>
      <c r="G20" s="17"/>
      <c r="H20" s="17"/>
      <c r="I20" s="17"/>
      <c r="J20" s="18"/>
      <c r="K20" s="19">
        <f t="shared" si="0"/>
        <v>1</v>
      </c>
      <c r="L20" s="20">
        <f t="shared" si="1"/>
        <v>1</v>
      </c>
      <c r="M20" s="4"/>
    </row>
    <row r="21" spans="2:13" x14ac:dyDescent="0.2">
      <c r="B21" s="29"/>
      <c r="C21" s="30" t="s">
        <v>35</v>
      </c>
      <c r="D21" s="31" t="s">
        <v>42</v>
      </c>
      <c r="E21" s="32" t="s">
        <v>43</v>
      </c>
      <c r="F21" s="16">
        <v>1</v>
      </c>
      <c r="G21" s="17"/>
      <c r="H21" s="17">
        <v>15</v>
      </c>
      <c r="I21" s="17"/>
      <c r="J21" s="18"/>
      <c r="K21" s="19">
        <f t="shared" si="0"/>
        <v>16</v>
      </c>
      <c r="L21" s="20">
        <f t="shared" si="1"/>
        <v>1</v>
      </c>
      <c r="M21" s="4"/>
    </row>
    <row r="22" spans="2:13" x14ac:dyDescent="0.2">
      <c r="B22" s="37"/>
      <c r="C22" s="30" t="s">
        <v>35</v>
      </c>
      <c r="D22" s="31" t="s">
        <v>199</v>
      </c>
      <c r="E22" s="32" t="s">
        <v>200</v>
      </c>
      <c r="F22" s="33"/>
      <c r="G22" s="34"/>
      <c r="H22" s="34">
        <v>10</v>
      </c>
      <c r="I22" s="34"/>
      <c r="J22" s="35"/>
      <c r="K22" s="36">
        <f t="shared" si="0"/>
        <v>10</v>
      </c>
      <c r="L22" s="20">
        <f t="shared" si="1"/>
        <v>1</v>
      </c>
      <c r="M22" s="4"/>
    </row>
    <row r="23" spans="2:13" x14ac:dyDescent="0.2">
      <c r="B23" s="29"/>
      <c r="C23" s="30" t="s">
        <v>44</v>
      </c>
      <c r="D23" s="31" t="s">
        <v>45</v>
      </c>
      <c r="E23" s="32" t="s">
        <v>46</v>
      </c>
      <c r="F23" s="33">
        <v>7</v>
      </c>
      <c r="G23" s="34"/>
      <c r="H23" s="34"/>
      <c r="I23" s="34"/>
      <c r="J23" s="35">
        <v>2</v>
      </c>
      <c r="K23" s="36">
        <f t="shared" si="0"/>
        <v>9</v>
      </c>
      <c r="L23" s="20">
        <f t="shared" si="1"/>
        <v>1</v>
      </c>
      <c r="M23" s="4"/>
    </row>
    <row r="24" spans="2:13" x14ac:dyDescent="0.2">
      <c r="B24" s="29"/>
      <c r="C24" s="228" t="s">
        <v>44</v>
      </c>
      <c r="D24" s="31" t="s">
        <v>152</v>
      </c>
      <c r="E24" s="229" t="s">
        <v>153</v>
      </c>
      <c r="F24" s="230"/>
      <c r="G24" s="231"/>
      <c r="H24" s="231">
        <v>20</v>
      </c>
      <c r="I24" s="231"/>
      <c r="J24" s="231"/>
      <c r="K24" s="36">
        <f t="shared" si="0"/>
        <v>20</v>
      </c>
      <c r="L24" s="232">
        <f t="shared" si="1"/>
        <v>1</v>
      </c>
      <c r="M24" s="4"/>
    </row>
    <row r="25" spans="2:13" x14ac:dyDescent="0.2">
      <c r="B25" s="29"/>
      <c r="C25" s="13" t="s">
        <v>44</v>
      </c>
      <c r="D25" s="14" t="s">
        <v>47</v>
      </c>
      <c r="E25" s="15" t="s">
        <v>48</v>
      </c>
      <c r="F25" s="16">
        <v>3</v>
      </c>
      <c r="G25" s="17"/>
      <c r="H25" s="17">
        <v>5</v>
      </c>
      <c r="I25" s="17">
        <v>6</v>
      </c>
      <c r="J25" s="18">
        <v>15</v>
      </c>
      <c r="K25" s="19">
        <f t="shared" si="0"/>
        <v>29</v>
      </c>
      <c r="L25" s="20">
        <f t="shared" si="1"/>
        <v>1</v>
      </c>
      <c r="M25" s="4"/>
    </row>
    <row r="26" spans="2:13" ht="13.5" thickBot="1" x14ac:dyDescent="0.25">
      <c r="B26" s="21"/>
      <c r="C26" s="22" t="s">
        <v>44</v>
      </c>
      <c r="D26" s="23" t="s">
        <v>49</v>
      </c>
      <c r="E26" s="24" t="s">
        <v>50</v>
      </c>
      <c r="F26" s="21">
        <v>24</v>
      </c>
      <c r="G26" s="179"/>
      <c r="H26" s="179">
        <v>17</v>
      </c>
      <c r="I26" s="179">
        <v>3</v>
      </c>
      <c r="J26" s="180">
        <v>22</v>
      </c>
      <c r="K26" s="181">
        <f t="shared" si="0"/>
        <v>66</v>
      </c>
      <c r="L26" s="20">
        <f t="shared" si="1"/>
        <v>1</v>
      </c>
      <c r="M26" s="4"/>
    </row>
    <row r="27" spans="2:13" ht="13.5" thickTop="1" x14ac:dyDescent="0.2">
      <c r="B27" s="29" t="s">
        <v>53</v>
      </c>
      <c r="C27" s="13" t="s">
        <v>54</v>
      </c>
      <c r="D27" s="14" t="s">
        <v>55</v>
      </c>
      <c r="E27" s="15" t="s">
        <v>56</v>
      </c>
      <c r="F27" s="16">
        <v>39</v>
      </c>
      <c r="G27" s="17"/>
      <c r="H27" s="17">
        <v>4</v>
      </c>
      <c r="I27" s="17">
        <v>3</v>
      </c>
      <c r="J27" s="18">
        <v>10</v>
      </c>
      <c r="K27" s="19">
        <f t="shared" si="0"/>
        <v>56</v>
      </c>
      <c r="L27" s="20">
        <f t="shared" si="1"/>
        <v>1</v>
      </c>
      <c r="M27" s="4"/>
    </row>
    <row r="28" spans="2:13" x14ac:dyDescent="0.2">
      <c r="B28" s="29"/>
      <c r="C28" s="30" t="s">
        <v>54</v>
      </c>
      <c r="D28" s="31" t="s">
        <v>57</v>
      </c>
      <c r="E28" s="32" t="s">
        <v>58</v>
      </c>
      <c r="F28" s="33"/>
      <c r="G28" s="34"/>
      <c r="H28" s="34"/>
      <c r="I28" s="34">
        <v>1</v>
      </c>
      <c r="J28" s="35">
        <v>4</v>
      </c>
      <c r="K28" s="36">
        <f t="shared" si="0"/>
        <v>5</v>
      </c>
      <c r="L28" s="20">
        <f t="shared" si="1"/>
        <v>1</v>
      </c>
      <c r="M28" s="4"/>
    </row>
    <row r="29" spans="2:13" ht="13.5" thickBot="1" x14ac:dyDescent="0.25">
      <c r="B29" s="21"/>
      <c r="C29" s="22" t="s">
        <v>62</v>
      </c>
      <c r="D29" s="23" t="s">
        <v>202</v>
      </c>
      <c r="E29" s="24" t="s">
        <v>64</v>
      </c>
      <c r="F29" s="25"/>
      <c r="G29" s="26"/>
      <c r="H29" s="26">
        <v>1</v>
      </c>
      <c r="I29" s="26"/>
      <c r="J29" s="27"/>
      <c r="K29" s="28">
        <f t="shared" si="0"/>
        <v>1</v>
      </c>
      <c r="L29" s="20">
        <f t="shared" si="1"/>
        <v>1</v>
      </c>
      <c r="M29" s="4"/>
    </row>
    <row r="30" spans="2:13" ht="13.5" thickTop="1" x14ac:dyDescent="0.2">
      <c r="B30" s="37" t="s">
        <v>65</v>
      </c>
      <c r="C30" s="38" t="s">
        <v>66</v>
      </c>
      <c r="D30" s="39" t="s">
        <v>67</v>
      </c>
      <c r="E30" s="40" t="s">
        <v>68</v>
      </c>
      <c r="F30" s="41"/>
      <c r="G30" s="17">
        <v>6</v>
      </c>
      <c r="H30" s="42"/>
      <c r="I30" s="42"/>
      <c r="J30" s="43"/>
      <c r="K30" s="19">
        <f t="shared" si="0"/>
        <v>6</v>
      </c>
      <c r="L30" s="20">
        <f t="shared" si="1"/>
        <v>1</v>
      </c>
      <c r="M30" s="4"/>
    </row>
    <row r="31" spans="2:13" ht="13.5" thickBot="1" x14ac:dyDescent="0.25">
      <c r="B31" s="21"/>
      <c r="C31" s="53" t="s">
        <v>72</v>
      </c>
      <c r="D31" s="54" t="s">
        <v>73</v>
      </c>
      <c r="E31" s="55" t="s">
        <v>74</v>
      </c>
      <c r="F31" s="56"/>
      <c r="G31" s="26"/>
      <c r="H31" s="57">
        <v>1</v>
      </c>
      <c r="I31" s="57"/>
      <c r="J31" s="58"/>
      <c r="K31" s="28">
        <f t="shared" si="0"/>
        <v>1</v>
      </c>
      <c r="L31" s="20">
        <f t="shared" si="1"/>
        <v>1</v>
      </c>
      <c r="M31" s="4"/>
    </row>
    <row r="32" spans="2:13" ht="14.25" thickTop="1" thickBot="1" x14ac:dyDescent="0.25">
      <c r="B32" s="59" t="s">
        <v>203</v>
      </c>
      <c r="C32" s="60" t="s">
        <v>168</v>
      </c>
      <c r="D32" s="61" t="s">
        <v>204</v>
      </c>
      <c r="E32" s="233" t="s">
        <v>169</v>
      </c>
      <c r="F32" s="59"/>
      <c r="G32" s="89">
        <v>1</v>
      </c>
      <c r="H32" s="63"/>
      <c r="I32" s="63"/>
      <c r="J32" s="64"/>
      <c r="K32" s="91">
        <f t="shared" si="0"/>
        <v>1</v>
      </c>
      <c r="L32" s="20">
        <f t="shared" si="1"/>
        <v>1</v>
      </c>
      <c r="M32" s="4"/>
    </row>
    <row r="33" spans="1:13" ht="14.25" thickTop="1" thickBot="1" x14ac:dyDescent="0.25">
      <c r="B33" s="59" t="s">
        <v>90</v>
      </c>
      <c r="C33" s="60" t="s">
        <v>205</v>
      </c>
      <c r="D33" s="61" t="s">
        <v>94</v>
      </c>
      <c r="E33" s="62" t="s">
        <v>95</v>
      </c>
      <c r="F33" s="59">
        <v>2</v>
      </c>
      <c r="G33" s="89"/>
      <c r="H33" s="63">
        <v>1</v>
      </c>
      <c r="I33" s="63"/>
      <c r="J33" s="64"/>
      <c r="K33" s="91">
        <f t="shared" si="0"/>
        <v>3</v>
      </c>
      <c r="L33" s="20">
        <f t="shared" si="1"/>
        <v>1</v>
      </c>
      <c r="M33" s="4"/>
    </row>
    <row r="34" spans="1:13" ht="13.5" thickTop="1" x14ac:dyDescent="0.2">
      <c r="B34" s="37" t="s">
        <v>97</v>
      </c>
      <c r="C34" s="38" t="s">
        <v>98</v>
      </c>
      <c r="D34" s="39" t="s">
        <v>99</v>
      </c>
      <c r="E34" s="40" t="s">
        <v>100</v>
      </c>
      <c r="F34" s="41">
        <f>13+260</f>
        <v>273</v>
      </c>
      <c r="G34" s="17">
        <v>1</v>
      </c>
      <c r="H34" s="42">
        <v>105</v>
      </c>
      <c r="I34" s="42">
        <v>71</v>
      </c>
      <c r="J34" s="43">
        <v>43</v>
      </c>
      <c r="K34" s="19">
        <f t="shared" si="0"/>
        <v>493</v>
      </c>
      <c r="L34" s="20">
        <f t="shared" si="1"/>
        <v>1</v>
      </c>
      <c r="M34" s="4"/>
    </row>
    <row r="35" spans="1:13" x14ac:dyDescent="0.2">
      <c r="B35" s="29"/>
      <c r="C35" s="45" t="s">
        <v>101</v>
      </c>
      <c r="D35" s="46" t="s">
        <v>102</v>
      </c>
      <c r="E35" s="47" t="s">
        <v>103</v>
      </c>
      <c r="F35" s="48"/>
      <c r="G35" s="34"/>
      <c r="H35" s="49"/>
      <c r="I35" s="49"/>
      <c r="J35" s="50">
        <v>2</v>
      </c>
      <c r="K35" s="36">
        <f t="shared" si="0"/>
        <v>2</v>
      </c>
      <c r="L35" s="20">
        <f t="shared" si="1"/>
        <v>1</v>
      </c>
      <c r="M35" s="4"/>
    </row>
    <row r="36" spans="1:13" x14ac:dyDescent="0.2">
      <c r="B36" s="29"/>
      <c r="C36" s="45" t="s">
        <v>101</v>
      </c>
      <c r="D36" s="46" t="s">
        <v>177</v>
      </c>
      <c r="E36" s="47" t="s">
        <v>178</v>
      </c>
      <c r="F36" s="48">
        <f>1+30</f>
        <v>31</v>
      </c>
      <c r="G36" s="34">
        <v>4</v>
      </c>
      <c r="H36" s="49">
        <v>4</v>
      </c>
      <c r="I36" s="49">
        <v>7</v>
      </c>
      <c r="J36" s="50">
        <v>9</v>
      </c>
      <c r="K36" s="36">
        <f t="shared" si="0"/>
        <v>55</v>
      </c>
      <c r="L36" s="20">
        <f t="shared" si="1"/>
        <v>1</v>
      </c>
      <c r="M36" s="4"/>
    </row>
    <row r="37" spans="1:13" x14ac:dyDescent="0.2">
      <c r="B37" s="29"/>
      <c r="C37" s="45" t="s">
        <v>101</v>
      </c>
      <c r="D37" s="46" t="s">
        <v>104</v>
      </c>
      <c r="E37" s="47" t="s">
        <v>105</v>
      </c>
      <c r="F37" s="48">
        <v>1</v>
      </c>
      <c r="G37" s="34"/>
      <c r="H37" s="49"/>
      <c r="I37" s="49"/>
      <c r="J37" s="50"/>
      <c r="K37" s="36">
        <f t="shared" si="0"/>
        <v>1</v>
      </c>
      <c r="L37" s="20">
        <f t="shared" si="1"/>
        <v>1</v>
      </c>
      <c r="M37" s="4"/>
    </row>
    <row r="38" spans="1:13" x14ac:dyDescent="0.2">
      <c r="B38" s="37"/>
      <c r="C38" s="199" t="s">
        <v>106</v>
      </c>
      <c r="D38" s="200" t="s">
        <v>107</v>
      </c>
      <c r="E38" s="149" t="s">
        <v>108</v>
      </c>
      <c r="F38" s="48">
        <f>1+191</f>
        <v>192</v>
      </c>
      <c r="G38" s="34"/>
      <c r="H38" s="49">
        <v>7</v>
      </c>
      <c r="I38" s="49">
        <v>3</v>
      </c>
      <c r="J38" s="50">
        <v>5</v>
      </c>
      <c r="K38" s="36">
        <f t="shared" si="0"/>
        <v>207</v>
      </c>
      <c r="L38" s="20">
        <f t="shared" si="1"/>
        <v>1</v>
      </c>
      <c r="M38" s="4"/>
    </row>
    <row r="39" spans="1:13" x14ac:dyDescent="0.2">
      <c r="B39" s="37"/>
      <c r="C39" s="45" t="s">
        <v>109</v>
      </c>
      <c r="D39" s="46" t="s">
        <v>110</v>
      </c>
      <c r="E39" s="47" t="s">
        <v>111</v>
      </c>
      <c r="F39" s="48">
        <f>2+55</f>
        <v>57</v>
      </c>
      <c r="G39" s="34">
        <v>9</v>
      </c>
      <c r="H39" s="49">
        <v>42</v>
      </c>
      <c r="I39" s="49">
        <v>2</v>
      </c>
      <c r="J39" s="50">
        <v>12</v>
      </c>
      <c r="K39" s="36">
        <f t="shared" si="0"/>
        <v>122</v>
      </c>
      <c r="L39" s="20">
        <f t="shared" si="1"/>
        <v>1</v>
      </c>
      <c r="M39" s="4"/>
    </row>
    <row r="40" spans="1:13" x14ac:dyDescent="0.2">
      <c r="B40" s="37"/>
      <c r="C40" s="199" t="s">
        <v>112</v>
      </c>
      <c r="D40" s="46" t="s">
        <v>113</v>
      </c>
      <c r="E40" s="156" t="s">
        <v>114</v>
      </c>
      <c r="F40" s="48">
        <f>33+229</f>
        <v>262</v>
      </c>
      <c r="G40" s="34">
        <v>3</v>
      </c>
      <c r="H40" s="49">
        <v>130</v>
      </c>
      <c r="I40" s="49"/>
      <c r="J40" s="50">
        <v>9</v>
      </c>
      <c r="K40" s="36">
        <f t="shared" si="0"/>
        <v>404</v>
      </c>
      <c r="L40" s="20">
        <f t="shared" si="1"/>
        <v>1</v>
      </c>
      <c r="M40" s="4"/>
    </row>
    <row r="41" spans="1:13" x14ac:dyDescent="0.2">
      <c r="A41" s="189"/>
      <c r="C41" s="45" t="s">
        <v>115</v>
      </c>
      <c r="D41" s="46" t="s">
        <v>116</v>
      </c>
      <c r="E41" s="156" t="s">
        <v>117</v>
      </c>
      <c r="F41" s="48">
        <v>5</v>
      </c>
      <c r="G41" s="34"/>
      <c r="H41" s="49"/>
      <c r="I41" s="49"/>
      <c r="J41" s="50">
        <v>1</v>
      </c>
      <c r="K41" s="36">
        <f t="shared" si="0"/>
        <v>6</v>
      </c>
      <c r="L41" s="20">
        <f t="shared" si="1"/>
        <v>1</v>
      </c>
      <c r="M41" s="4"/>
    </row>
    <row r="42" spans="1:13" s="188" customFormat="1" x14ac:dyDescent="0.2">
      <c r="A42" s="189"/>
      <c r="C42" s="45" t="s">
        <v>115</v>
      </c>
      <c r="D42" s="46" t="s">
        <v>118</v>
      </c>
      <c r="E42" s="194" t="s">
        <v>119</v>
      </c>
      <c r="F42" s="195">
        <f>5+20</f>
        <v>25</v>
      </c>
      <c r="G42" s="34"/>
      <c r="H42" s="49">
        <v>35</v>
      </c>
      <c r="I42" s="49">
        <v>23</v>
      </c>
      <c r="J42" s="50">
        <v>4</v>
      </c>
      <c r="K42" s="36">
        <f t="shared" si="0"/>
        <v>87</v>
      </c>
      <c r="L42" s="20">
        <f t="shared" si="1"/>
        <v>1</v>
      </c>
      <c r="M42" s="4"/>
    </row>
    <row r="43" spans="1:13" s="188" customFormat="1" x14ac:dyDescent="0.2">
      <c r="A43" s="189"/>
      <c r="C43" s="45" t="s">
        <v>115</v>
      </c>
      <c r="D43" s="46" t="s">
        <v>120</v>
      </c>
      <c r="E43" s="194" t="s">
        <v>121</v>
      </c>
      <c r="F43" s="195">
        <f>3+219</f>
        <v>222</v>
      </c>
      <c r="G43" s="34">
        <v>5</v>
      </c>
      <c r="H43" s="49">
        <v>12</v>
      </c>
      <c r="I43" s="49"/>
      <c r="J43" s="50">
        <v>10</v>
      </c>
      <c r="K43" s="36">
        <f t="shared" si="0"/>
        <v>249</v>
      </c>
      <c r="L43" s="20">
        <f t="shared" si="1"/>
        <v>1</v>
      </c>
      <c r="M43" s="4"/>
    </row>
    <row r="44" spans="1:13" x14ac:dyDescent="0.2">
      <c r="B44" s="37"/>
      <c r="C44" s="199" t="s">
        <v>115</v>
      </c>
      <c r="D44" s="200" t="s">
        <v>122</v>
      </c>
      <c r="E44" s="149" t="s">
        <v>123</v>
      </c>
      <c r="F44" s="48">
        <v>7</v>
      </c>
      <c r="G44" s="34"/>
      <c r="H44" s="49"/>
      <c r="I44" s="49"/>
      <c r="J44" s="50"/>
      <c r="K44" s="36">
        <f t="shared" si="0"/>
        <v>7</v>
      </c>
      <c r="L44" s="20">
        <f t="shared" si="1"/>
        <v>1</v>
      </c>
      <c r="M44" s="4"/>
    </row>
    <row r="45" spans="1:13" x14ac:dyDescent="0.2">
      <c r="B45" s="37"/>
      <c r="C45" s="45" t="s">
        <v>183</v>
      </c>
      <c r="D45" s="46" t="s">
        <v>184</v>
      </c>
      <c r="E45" s="47" t="s">
        <v>185</v>
      </c>
      <c r="F45" s="48">
        <v>4</v>
      </c>
      <c r="G45" s="34"/>
      <c r="H45" s="49">
        <v>3</v>
      </c>
      <c r="I45" s="49"/>
      <c r="J45" s="50"/>
      <c r="K45" s="36">
        <f t="shared" si="0"/>
        <v>7</v>
      </c>
      <c r="L45" s="20">
        <f t="shared" si="1"/>
        <v>1</v>
      </c>
      <c r="M45" s="4"/>
    </row>
    <row r="46" spans="1:13" x14ac:dyDescent="0.2">
      <c r="B46" s="37"/>
      <c r="C46" s="45" t="s">
        <v>128</v>
      </c>
      <c r="D46" s="46" t="s">
        <v>129</v>
      </c>
      <c r="E46" s="47" t="s">
        <v>130</v>
      </c>
      <c r="F46" s="48"/>
      <c r="G46" s="34"/>
      <c r="H46" s="49">
        <v>3</v>
      </c>
      <c r="I46" s="49">
        <v>1</v>
      </c>
      <c r="J46" s="50">
        <v>7</v>
      </c>
      <c r="K46" s="36">
        <f t="shared" si="0"/>
        <v>11</v>
      </c>
      <c r="L46" s="20">
        <f t="shared" si="1"/>
        <v>1</v>
      </c>
      <c r="M46" s="4"/>
    </row>
    <row r="47" spans="1:13" x14ac:dyDescent="0.2">
      <c r="B47" s="37"/>
      <c r="C47" s="45" t="s">
        <v>128</v>
      </c>
      <c r="D47" s="46" t="s">
        <v>131</v>
      </c>
      <c r="E47" s="47" t="s">
        <v>132</v>
      </c>
      <c r="F47" s="48">
        <f>1+47</f>
        <v>48</v>
      </c>
      <c r="G47" s="34">
        <v>1</v>
      </c>
      <c r="H47" s="49">
        <v>5</v>
      </c>
      <c r="I47" s="49">
        <v>1</v>
      </c>
      <c r="J47" s="50">
        <v>10</v>
      </c>
      <c r="K47" s="36">
        <f t="shared" si="0"/>
        <v>65</v>
      </c>
      <c r="L47" s="20">
        <f t="shared" si="1"/>
        <v>1</v>
      </c>
      <c r="M47" s="4"/>
    </row>
    <row r="48" spans="1:13" ht="13.5" thickBot="1" x14ac:dyDescent="0.25">
      <c r="B48" s="66"/>
      <c r="C48" s="67" t="s">
        <v>190</v>
      </c>
      <c r="D48" s="68" t="s">
        <v>191</v>
      </c>
      <c r="E48" s="69" t="s">
        <v>192</v>
      </c>
      <c r="F48" s="70">
        <v>1</v>
      </c>
      <c r="G48" s="234"/>
      <c r="H48" s="71"/>
      <c r="I48" s="71"/>
      <c r="J48" s="72">
        <v>2</v>
      </c>
      <c r="K48" s="165">
        <f t="shared" si="0"/>
        <v>3</v>
      </c>
      <c r="L48" s="20">
        <f t="shared" si="1"/>
        <v>1</v>
      </c>
      <c r="M48" s="4"/>
    </row>
    <row r="49" spans="1:11" x14ac:dyDescent="0.2">
      <c r="A49" s="188"/>
      <c r="B49" s="188"/>
    </row>
    <row r="50" spans="1:11" ht="15.75" x14ac:dyDescent="0.25">
      <c r="A50" s="188"/>
      <c r="C50" s="74" t="s">
        <v>133</v>
      </c>
      <c r="D50" s="75">
        <f>SUM(L8:L48)</f>
        <v>41</v>
      </c>
    </row>
    <row r="51" spans="1:11" ht="15.75" x14ac:dyDescent="0.25">
      <c r="A51" s="188"/>
      <c r="B51" s="188"/>
      <c r="C51" s="74" t="s">
        <v>134</v>
      </c>
      <c r="D51" s="75">
        <f>SUM(K8:K48)</f>
        <v>2249</v>
      </c>
      <c r="E51" s="123"/>
      <c r="J51" s="76"/>
      <c r="K51" s="77"/>
    </row>
    <row r="52" spans="1:11" x14ac:dyDescent="0.2">
      <c r="A52" s="188"/>
      <c r="B52" s="188"/>
      <c r="E52" s="167"/>
    </row>
    <row r="53" spans="1:11" x14ac:dyDescent="0.2">
      <c r="A53" s="188"/>
      <c r="B53" s="188"/>
    </row>
    <row r="54" spans="1:11" x14ac:dyDescent="0.2">
      <c r="A54" s="188"/>
      <c r="B54" s="188"/>
    </row>
    <row r="55" spans="1:11" x14ac:dyDescent="0.2">
      <c r="A55" s="188"/>
      <c r="B55" s="188"/>
    </row>
    <row r="56" spans="1:11" x14ac:dyDescent="0.2">
      <c r="A56" s="188"/>
      <c r="B56" s="188"/>
    </row>
    <row r="57" spans="1:11" x14ac:dyDescent="0.2">
      <c r="A57" s="188"/>
      <c r="B57" s="188"/>
    </row>
    <row r="58" spans="1:11" x14ac:dyDescent="0.2">
      <c r="A58" s="188"/>
      <c r="B58" s="188"/>
    </row>
    <row r="59" spans="1:11" x14ac:dyDescent="0.2">
      <c r="A59" s="188"/>
      <c r="B59" s="188"/>
    </row>
    <row r="60" spans="1:11" x14ac:dyDescent="0.2">
      <c r="A60" s="188"/>
      <c r="B60" s="188"/>
    </row>
    <row r="61" spans="1:11" x14ac:dyDescent="0.2">
      <c r="A61" s="188"/>
      <c r="B61" s="188"/>
    </row>
    <row r="62" spans="1:11" x14ac:dyDescent="0.2">
      <c r="A62" s="188"/>
      <c r="B62" s="188"/>
    </row>
    <row r="63" spans="1:11" x14ac:dyDescent="0.2">
      <c r="A63" s="188"/>
      <c r="B63" s="188"/>
    </row>
    <row r="64" spans="1:11" x14ac:dyDescent="0.2">
      <c r="A64" s="188"/>
      <c r="B64" s="188"/>
    </row>
    <row r="65" spans="1:2" x14ac:dyDescent="0.2">
      <c r="A65" s="188"/>
      <c r="B65" s="188"/>
    </row>
    <row r="66" spans="1:2" x14ac:dyDescent="0.2">
      <c r="A66" s="188"/>
      <c r="B66" s="188"/>
    </row>
  </sheetData>
  <sheetProtection sheet="1" objects="1" scenarios="1" selectLockedCells="1" selectUnlockedCells="1"/>
  <mergeCells count="7">
    <mergeCell ref="M6:M7"/>
    <mergeCell ref="B1:K1"/>
    <mergeCell ref="B3:K3"/>
    <mergeCell ref="B6:D6"/>
    <mergeCell ref="E6:E7"/>
    <mergeCell ref="F6:J6"/>
    <mergeCell ref="K6:K7"/>
  </mergeCells>
  <conditionalFormatting sqref="K8:K48">
    <cfRule type="cellIs" dxfId="3" priority="1" stopIfTrue="1" operator="equal">
      <formula>0</formula>
    </cfRule>
  </conditionalFormatting>
  <printOptions horizontalCentered="1"/>
  <pageMargins left="0.75" right="0.75" top="0.75" bottom="0.5" header="0.5" footer="0.5"/>
  <pageSetup fitToHeight="3" orientation="landscape" horizontalDpi="4294967293" verticalDpi="429496729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showGridLines="0" workbookViewId="0">
      <selection activeCell="P10" sqref="P10"/>
    </sheetView>
  </sheetViews>
  <sheetFormatPr defaultColWidth="7.75" defaultRowHeight="12.75" x14ac:dyDescent="0.2"/>
  <cols>
    <col min="1" max="1" width="2.125" style="123" customWidth="1"/>
    <col min="2" max="3" width="12.625" style="123" customWidth="1"/>
    <col min="4" max="4" width="11.25" style="123" customWidth="1"/>
    <col min="5" max="5" width="25.75" style="123" customWidth="1"/>
    <col min="6" max="10" width="9.375" style="123" customWidth="1"/>
    <col min="11" max="11" width="11.125" style="123" customWidth="1"/>
    <col min="12" max="12" width="13.375" style="123" hidden="1" customWidth="1"/>
    <col min="13" max="13" width="11.5" style="123" customWidth="1"/>
    <col min="14" max="16384" width="7.75" style="123"/>
  </cols>
  <sheetData>
    <row r="1" spans="1:13" s="76" customFormat="1" ht="17.25" customHeight="1" x14ac:dyDescent="0.25">
      <c r="B1" s="372" t="s">
        <v>223</v>
      </c>
      <c r="C1" s="372"/>
      <c r="D1" s="372"/>
      <c r="E1" s="372"/>
      <c r="F1" s="372"/>
      <c r="G1" s="372"/>
      <c r="H1" s="372"/>
      <c r="I1" s="372"/>
      <c r="J1" s="372"/>
      <c r="K1" s="372"/>
    </row>
    <row r="2" spans="1:13" ht="12.75" customHeight="1" x14ac:dyDescent="0.2">
      <c r="A2" s="122"/>
      <c r="B2" s="122"/>
      <c r="C2" s="122"/>
      <c r="D2" s="122"/>
      <c r="E2" s="122"/>
      <c r="F2" s="122"/>
      <c r="G2" s="122"/>
      <c r="H2" s="122"/>
      <c r="I2" s="122"/>
      <c r="J2" s="122"/>
    </row>
    <row r="3" spans="1:13" s="76" customFormat="1" ht="12.75" customHeight="1" x14ac:dyDescent="0.25">
      <c r="B3" s="440" t="s">
        <v>224</v>
      </c>
      <c r="C3" s="440"/>
      <c r="D3" s="440"/>
      <c r="E3" s="440"/>
      <c r="F3" s="440"/>
      <c r="G3" s="440"/>
      <c r="H3" s="440"/>
      <c r="I3" s="440"/>
      <c r="J3" s="440"/>
      <c r="K3" s="440"/>
      <c r="L3" s="124"/>
      <c r="M3" s="124"/>
    </row>
    <row r="4" spans="1:13" ht="12.75" customHeight="1" x14ac:dyDescent="0.25">
      <c r="B4" s="125"/>
      <c r="C4" s="125"/>
      <c r="D4" s="125"/>
      <c r="E4" s="125"/>
      <c r="F4" s="125"/>
      <c r="G4" s="125"/>
      <c r="H4" s="125"/>
      <c r="I4" s="125"/>
      <c r="J4" s="125"/>
      <c r="K4" s="122"/>
      <c r="L4" s="122"/>
      <c r="M4" s="122"/>
    </row>
    <row r="5" spans="1:13" ht="12.75" customHeight="1" thickBot="1" x14ac:dyDescent="0.25"/>
    <row r="6" spans="1:13" ht="15.75" thickBot="1" x14ac:dyDescent="0.3">
      <c r="B6" s="441" t="s">
        <v>2</v>
      </c>
      <c r="C6" s="442"/>
      <c r="D6" s="442"/>
      <c r="E6" s="443" t="s">
        <v>3</v>
      </c>
      <c r="F6" s="445" t="s">
        <v>4</v>
      </c>
      <c r="G6" s="446"/>
      <c r="H6" s="446"/>
      <c r="I6" s="446"/>
      <c r="J6" s="447"/>
      <c r="K6" s="451" t="s">
        <v>5</v>
      </c>
      <c r="L6" s="126" t="s">
        <v>6</v>
      </c>
      <c r="M6" s="371"/>
    </row>
    <row r="7" spans="1:13" ht="13.5" thickBot="1" x14ac:dyDescent="0.25">
      <c r="B7" s="127" t="s">
        <v>7</v>
      </c>
      <c r="C7" s="128" t="s">
        <v>8</v>
      </c>
      <c r="D7" s="129" t="s">
        <v>9</v>
      </c>
      <c r="E7" s="444"/>
      <c r="F7" s="448" t="s">
        <v>10</v>
      </c>
      <c r="G7" s="449" t="s">
        <v>11</v>
      </c>
      <c r="H7" s="449" t="s">
        <v>12</v>
      </c>
      <c r="I7" s="449" t="s">
        <v>13</v>
      </c>
      <c r="J7" s="450" t="s">
        <v>14</v>
      </c>
      <c r="K7" s="452"/>
      <c r="L7" s="133" t="s">
        <v>15</v>
      </c>
      <c r="M7" s="371"/>
    </row>
    <row r="8" spans="1:13" x14ac:dyDescent="0.2">
      <c r="B8" s="221" t="s">
        <v>16</v>
      </c>
      <c r="C8" s="135" t="s">
        <v>17</v>
      </c>
      <c r="D8" s="136" t="s">
        <v>18</v>
      </c>
      <c r="E8" s="137" t="s">
        <v>19</v>
      </c>
      <c r="F8" s="138">
        <v>28</v>
      </c>
      <c r="G8" s="139">
        <v>45</v>
      </c>
      <c r="H8" s="140">
        <v>42</v>
      </c>
      <c r="I8" s="140">
        <v>11</v>
      </c>
      <c r="J8" s="141">
        <v>9</v>
      </c>
      <c r="K8" s="19">
        <f>SUM(F8:J8)</f>
        <v>135</v>
      </c>
      <c r="L8" s="20">
        <f t="shared" ref="L8:L62" si="0">IF(K8&gt;0,1,0)</f>
        <v>1</v>
      </c>
      <c r="M8" s="126"/>
    </row>
    <row r="9" spans="1:13" x14ac:dyDescent="0.2">
      <c r="B9" s="94" t="s">
        <v>20</v>
      </c>
      <c r="C9" s="13" t="s">
        <v>21</v>
      </c>
      <c r="D9" s="14" t="s">
        <v>22</v>
      </c>
      <c r="E9" s="142" t="s">
        <v>23</v>
      </c>
      <c r="F9" s="15"/>
      <c r="G9" s="143"/>
      <c r="H9" s="144"/>
      <c r="I9" s="144">
        <v>2</v>
      </c>
      <c r="J9" s="145"/>
      <c r="K9" s="19">
        <f t="shared" ref="K9:K62" si="1">SUM(F9:J9)</f>
        <v>2</v>
      </c>
      <c r="L9" s="20">
        <f t="shared" si="0"/>
        <v>1</v>
      </c>
      <c r="M9" s="126"/>
    </row>
    <row r="10" spans="1:13" x14ac:dyDescent="0.2">
      <c r="B10" s="81"/>
      <c r="C10" s="13" t="s">
        <v>21</v>
      </c>
      <c r="D10" s="14" t="s">
        <v>197</v>
      </c>
      <c r="E10" s="142" t="s">
        <v>198</v>
      </c>
      <c r="F10" s="15"/>
      <c r="G10" s="144"/>
      <c r="H10" s="144">
        <v>1</v>
      </c>
      <c r="I10" s="144"/>
      <c r="J10" s="145"/>
      <c r="K10" s="19">
        <f t="shared" si="1"/>
        <v>1</v>
      </c>
      <c r="L10" s="20">
        <f t="shared" si="0"/>
        <v>1</v>
      </c>
      <c r="M10" s="126"/>
    </row>
    <row r="11" spans="1:13" x14ac:dyDescent="0.2">
      <c r="B11" s="81"/>
      <c r="C11" s="30" t="s">
        <v>21</v>
      </c>
      <c r="D11" s="31" t="s">
        <v>24</v>
      </c>
      <c r="E11" s="146" t="s">
        <v>25</v>
      </c>
      <c r="F11" s="32">
        <v>3</v>
      </c>
      <c r="G11" s="147"/>
      <c r="H11" s="147">
        <v>1</v>
      </c>
      <c r="I11" s="147"/>
      <c r="J11" s="148"/>
      <c r="K11" s="36">
        <f t="shared" si="1"/>
        <v>4</v>
      </c>
      <c r="L11" s="20">
        <f t="shared" si="0"/>
        <v>1</v>
      </c>
      <c r="M11" s="126"/>
    </row>
    <row r="12" spans="1:13" x14ac:dyDescent="0.2">
      <c r="B12" s="94" t="s">
        <v>26</v>
      </c>
      <c r="C12" s="30" t="s">
        <v>27</v>
      </c>
      <c r="D12" s="31" t="s">
        <v>139</v>
      </c>
      <c r="E12" s="146" t="s">
        <v>140</v>
      </c>
      <c r="F12" s="32"/>
      <c r="G12" s="147"/>
      <c r="H12" s="147"/>
      <c r="I12" s="147"/>
      <c r="J12" s="148">
        <v>3</v>
      </c>
      <c r="K12" s="36">
        <f t="shared" si="1"/>
        <v>3</v>
      </c>
      <c r="L12" s="20">
        <f t="shared" si="0"/>
        <v>1</v>
      </c>
      <c r="M12" s="126"/>
    </row>
    <row r="13" spans="1:13" x14ac:dyDescent="0.2">
      <c r="B13" s="149"/>
      <c r="C13" s="30" t="s">
        <v>28</v>
      </c>
      <c r="D13" s="31" t="s">
        <v>142</v>
      </c>
      <c r="E13" s="146" t="s">
        <v>143</v>
      </c>
      <c r="F13" s="32"/>
      <c r="G13" s="147">
        <v>1</v>
      </c>
      <c r="H13" s="147">
        <v>4</v>
      </c>
      <c r="I13" s="147"/>
      <c r="J13" s="148">
        <v>16</v>
      </c>
      <c r="K13" s="36">
        <f t="shared" si="1"/>
        <v>21</v>
      </c>
      <c r="L13" s="20">
        <f t="shared" si="0"/>
        <v>1</v>
      </c>
      <c r="M13" s="126"/>
    </row>
    <row r="14" spans="1:13" ht="13.5" customHeight="1" x14ac:dyDescent="0.2">
      <c r="B14" s="81"/>
      <c r="C14" s="30" t="s">
        <v>28</v>
      </c>
      <c r="D14" s="31" t="s">
        <v>195</v>
      </c>
      <c r="E14" s="146" t="s">
        <v>141</v>
      </c>
      <c r="F14" s="32"/>
      <c r="G14" s="147"/>
      <c r="H14" s="147"/>
      <c r="I14" s="147"/>
      <c r="J14" s="148">
        <v>17</v>
      </c>
      <c r="K14" s="36">
        <f t="shared" si="1"/>
        <v>17</v>
      </c>
      <c r="L14" s="20">
        <f t="shared" si="0"/>
        <v>1</v>
      </c>
      <c r="M14" s="126"/>
    </row>
    <row r="15" spans="1:13" x14ac:dyDescent="0.2">
      <c r="A15" s="151"/>
      <c r="B15" s="222"/>
      <c r="C15" s="13" t="s">
        <v>28</v>
      </c>
      <c r="D15" s="14" t="s">
        <v>29</v>
      </c>
      <c r="E15" s="150" t="s">
        <v>30</v>
      </c>
      <c r="F15" s="15">
        <v>10</v>
      </c>
      <c r="G15" s="144">
        <v>24</v>
      </c>
      <c r="H15" s="144">
        <v>40</v>
      </c>
      <c r="I15" s="144">
        <v>6</v>
      </c>
      <c r="J15" s="145">
        <v>8</v>
      </c>
      <c r="K15" s="36">
        <f t="shared" si="1"/>
        <v>88</v>
      </c>
      <c r="L15" s="20">
        <f t="shared" si="0"/>
        <v>1</v>
      </c>
      <c r="M15" s="126"/>
    </row>
    <row r="16" spans="1:13" x14ac:dyDescent="0.2">
      <c r="B16" s="81"/>
      <c r="C16" s="30" t="s">
        <v>28</v>
      </c>
      <c r="D16" s="14" t="s">
        <v>31</v>
      </c>
      <c r="E16" s="150" t="s">
        <v>32</v>
      </c>
      <c r="F16" s="32"/>
      <c r="G16" s="147">
        <v>7</v>
      </c>
      <c r="H16" s="147"/>
      <c r="I16" s="147"/>
      <c r="J16" s="148">
        <v>1</v>
      </c>
      <c r="K16" s="36">
        <f t="shared" si="1"/>
        <v>8</v>
      </c>
      <c r="L16" s="20">
        <f t="shared" si="0"/>
        <v>1</v>
      </c>
      <c r="M16" s="126"/>
    </row>
    <row r="17" spans="2:13" x14ac:dyDescent="0.2">
      <c r="B17" s="81"/>
      <c r="C17" s="30" t="s">
        <v>28</v>
      </c>
      <c r="D17" s="31" t="s">
        <v>33</v>
      </c>
      <c r="E17" s="32" t="s">
        <v>34</v>
      </c>
      <c r="F17" s="15"/>
      <c r="G17" s="144">
        <v>37</v>
      </c>
      <c r="H17" s="144"/>
      <c r="I17" s="144"/>
      <c r="J17" s="145">
        <v>10</v>
      </c>
      <c r="K17" s="19">
        <f t="shared" si="1"/>
        <v>47</v>
      </c>
      <c r="L17" s="20">
        <f t="shared" si="0"/>
        <v>1</v>
      </c>
      <c r="M17" s="126"/>
    </row>
    <row r="18" spans="2:13" x14ac:dyDescent="0.2">
      <c r="B18" s="81"/>
      <c r="C18" s="30" t="s">
        <v>28</v>
      </c>
      <c r="D18" s="31" t="s">
        <v>144</v>
      </c>
      <c r="E18" s="32" t="s">
        <v>145</v>
      </c>
      <c r="F18" s="32"/>
      <c r="G18" s="147">
        <v>3</v>
      </c>
      <c r="H18" s="147">
        <v>7</v>
      </c>
      <c r="I18" s="147"/>
      <c r="J18" s="148"/>
      <c r="K18" s="36">
        <f t="shared" si="1"/>
        <v>10</v>
      </c>
      <c r="L18" s="20">
        <f t="shared" si="0"/>
        <v>1</v>
      </c>
      <c r="M18" s="126"/>
    </row>
    <row r="19" spans="2:13" x14ac:dyDescent="0.2">
      <c r="B19" s="81"/>
      <c r="C19" s="30" t="s">
        <v>35</v>
      </c>
      <c r="D19" s="31" t="s">
        <v>36</v>
      </c>
      <c r="E19" s="32" t="s">
        <v>37</v>
      </c>
      <c r="F19" s="32"/>
      <c r="G19" s="147">
        <v>2</v>
      </c>
      <c r="H19" s="147">
        <v>20</v>
      </c>
      <c r="I19" s="147"/>
      <c r="J19" s="148">
        <v>27</v>
      </c>
      <c r="K19" s="36">
        <f t="shared" si="1"/>
        <v>49</v>
      </c>
      <c r="L19" s="20">
        <f t="shared" si="0"/>
        <v>1</v>
      </c>
      <c r="M19" s="126"/>
    </row>
    <row r="20" spans="2:13" x14ac:dyDescent="0.2">
      <c r="B20" s="81"/>
      <c r="C20" s="30" t="s">
        <v>35</v>
      </c>
      <c r="D20" s="31" t="s">
        <v>146</v>
      </c>
      <c r="E20" s="146" t="s">
        <v>147</v>
      </c>
      <c r="F20" s="32">
        <v>14</v>
      </c>
      <c r="G20" s="147"/>
      <c r="H20" s="147"/>
      <c r="I20" s="147"/>
      <c r="J20" s="148"/>
      <c r="K20" s="36">
        <f t="shared" si="1"/>
        <v>14</v>
      </c>
      <c r="L20" s="20">
        <f t="shared" si="0"/>
        <v>1</v>
      </c>
      <c r="M20" s="126"/>
    </row>
    <row r="21" spans="2:13" x14ac:dyDescent="0.2">
      <c r="B21" s="81"/>
      <c r="C21" s="13" t="s">
        <v>35</v>
      </c>
      <c r="D21" s="14" t="s">
        <v>38</v>
      </c>
      <c r="E21" s="15" t="s">
        <v>39</v>
      </c>
      <c r="F21" s="32"/>
      <c r="G21" s="147">
        <v>3</v>
      </c>
      <c r="H21" s="147"/>
      <c r="I21" s="147"/>
      <c r="J21" s="148">
        <v>28</v>
      </c>
      <c r="K21" s="19">
        <f t="shared" si="1"/>
        <v>31</v>
      </c>
      <c r="L21" s="20">
        <f t="shared" si="0"/>
        <v>1</v>
      </c>
      <c r="M21" s="126"/>
    </row>
    <row r="22" spans="2:13" x14ac:dyDescent="0.2">
      <c r="B22" s="81"/>
      <c r="C22" s="13" t="s">
        <v>35</v>
      </c>
      <c r="D22" s="14" t="s">
        <v>148</v>
      </c>
      <c r="E22" s="15" t="s">
        <v>149</v>
      </c>
      <c r="F22" s="32"/>
      <c r="G22" s="147">
        <v>10</v>
      </c>
      <c r="H22" s="147"/>
      <c r="I22" s="147">
        <v>2</v>
      </c>
      <c r="J22" s="148">
        <v>5</v>
      </c>
      <c r="K22" s="19">
        <f t="shared" si="1"/>
        <v>17</v>
      </c>
      <c r="L22" s="20">
        <f t="shared" si="0"/>
        <v>1</v>
      </c>
      <c r="M22" s="126"/>
    </row>
    <row r="23" spans="2:13" x14ac:dyDescent="0.2">
      <c r="B23" s="81"/>
      <c r="C23" s="30" t="s">
        <v>35</v>
      </c>
      <c r="D23" s="31" t="s">
        <v>40</v>
      </c>
      <c r="E23" s="32" t="s">
        <v>41</v>
      </c>
      <c r="F23" s="32">
        <v>5</v>
      </c>
      <c r="G23" s="147"/>
      <c r="H23" s="147"/>
      <c r="I23" s="147">
        <v>12</v>
      </c>
      <c r="J23" s="148">
        <v>5</v>
      </c>
      <c r="K23" s="36">
        <f t="shared" si="1"/>
        <v>22</v>
      </c>
      <c r="L23" s="20">
        <f t="shared" si="0"/>
        <v>1</v>
      </c>
      <c r="M23" s="126"/>
    </row>
    <row r="24" spans="2:13" x14ac:dyDescent="0.2">
      <c r="B24" s="81"/>
      <c r="C24" s="30" t="s">
        <v>35</v>
      </c>
      <c r="D24" s="31" t="s">
        <v>42</v>
      </c>
      <c r="E24" s="32" t="s">
        <v>43</v>
      </c>
      <c r="F24" s="32">
        <v>1</v>
      </c>
      <c r="G24" s="147"/>
      <c r="H24" s="147"/>
      <c r="I24" s="147"/>
      <c r="J24" s="148"/>
      <c r="K24" s="36">
        <f t="shared" si="1"/>
        <v>1</v>
      </c>
      <c r="L24" s="20">
        <f t="shared" si="0"/>
        <v>1</v>
      </c>
      <c r="M24" s="126"/>
    </row>
    <row r="25" spans="2:13" x14ac:dyDescent="0.2">
      <c r="B25" s="81"/>
      <c r="C25" s="30" t="s">
        <v>35</v>
      </c>
      <c r="D25" s="31" t="s">
        <v>150</v>
      </c>
      <c r="E25" s="32" t="s">
        <v>151</v>
      </c>
      <c r="F25" s="32">
        <v>22</v>
      </c>
      <c r="G25" s="147"/>
      <c r="H25" s="147">
        <v>16</v>
      </c>
      <c r="I25" s="147"/>
      <c r="J25" s="148"/>
      <c r="K25" s="36">
        <f t="shared" si="1"/>
        <v>38</v>
      </c>
      <c r="L25" s="20">
        <f t="shared" si="0"/>
        <v>1</v>
      </c>
      <c r="M25" s="126"/>
    </row>
    <row r="26" spans="2:13" x14ac:dyDescent="0.2">
      <c r="B26" s="81"/>
      <c r="C26" s="30" t="s">
        <v>44</v>
      </c>
      <c r="D26" s="31" t="s">
        <v>45</v>
      </c>
      <c r="E26" s="32" t="s">
        <v>46</v>
      </c>
      <c r="F26" s="32"/>
      <c r="G26" s="147">
        <v>1</v>
      </c>
      <c r="H26" s="147"/>
      <c r="I26" s="147"/>
      <c r="J26" s="148"/>
      <c r="K26" s="36">
        <f t="shared" si="1"/>
        <v>1</v>
      </c>
      <c r="L26" s="20">
        <f t="shared" si="0"/>
        <v>1</v>
      </c>
      <c r="M26" s="126"/>
    </row>
    <row r="27" spans="2:13" x14ac:dyDescent="0.2">
      <c r="B27" s="81"/>
      <c r="C27" s="30" t="s">
        <v>44</v>
      </c>
      <c r="D27" s="31" t="s">
        <v>47</v>
      </c>
      <c r="E27" s="146" t="s">
        <v>48</v>
      </c>
      <c r="F27" s="32">
        <v>5</v>
      </c>
      <c r="G27" s="147">
        <v>7</v>
      </c>
      <c r="H27" s="147">
        <v>5</v>
      </c>
      <c r="I27" s="147">
        <v>1</v>
      </c>
      <c r="J27" s="148">
        <v>35</v>
      </c>
      <c r="K27" s="36">
        <f t="shared" si="1"/>
        <v>53</v>
      </c>
      <c r="L27" s="20">
        <f t="shared" si="0"/>
        <v>1</v>
      </c>
      <c r="M27" s="126"/>
    </row>
    <row r="28" spans="2:13" x14ac:dyDescent="0.2">
      <c r="B28" s="81"/>
      <c r="C28" s="30" t="s">
        <v>44</v>
      </c>
      <c r="D28" s="31" t="s">
        <v>49</v>
      </c>
      <c r="E28" s="146" t="s">
        <v>50</v>
      </c>
      <c r="F28" s="32">
        <v>6</v>
      </c>
      <c r="G28" s="147">
        <v>7</v>
      </c>
      <c r="H28" s="147">
        <v>2</v>
      </c>
      <c r="I28" s="147">
        <v>19</v>
      </c>
      <c r="J28" s="148">
        <v>8</v>
      </c>
      <c r="K28" s="36">
        <f t="shared" si="1"/>
        <v>42</v>
      </c>
      <c r="L28" s="20">
        <f t="shared" si="0"/>
        <v>1</v>
      </c>
      <c r="M28" s="126"/>
    </row>
    <row r="29" spans="2:13" x14ac:dyDescent="0.2">
      <c r="B29" s="15"/>
      <c r="C29" s="13" t="s">
        <v>225</v>
      </c>
      <c r="D29" s="14" t="s">
        <v>226</v>
      </c>
      <c r="E29" s="15" t="s">
        <v>227</v>
      </c>
      <c r="F29" s="32"/>
      <c r="G29" s="147"/>
      <c r="H29" s="147"/>
      <c r="I29" s="147"/>
      <c r="J29" s="148">
        <v>2</v>
      </c>
      <c r="K29" s="19">
        <f t="shared" si="1"/>
        <v>2</v>
      </c>
      <c r="L29" s="20">
        <f t="shared" si="0"/>
        <v>1</v>
      </c>
      <c r="M29" s="126"/>
    </row>
    <row r="30" spans="2:13" x14ac:dyDescent="0.2">
      <c r="B30" s="32" t="s">
        <v>51</v>
      </c>
      <c r="C30" s="13" t="s">
        <v>52</v>
      </c>
      <c r="D30" s="14" t="s">
        <v>154</v>
      </c>
      <c r="E30" s="15" t="s">
        <v>155</v>
      </c>
      <c r="F30" s="32"/>
      <c r="G30" s="147">
        <v>3</v>
      </c>
      <c r="H30" s="147"/>
      <c r="I30" s="147"/>
      <c r="J30" s="148"/>
      <c r="K30" s="19">
        <f t="shared" si="1"/>
        <v>3</v>
      </c>
      <c r="L30" s="20">
        <f t="shared" si="0"/>
        <v>1</v>
      </c>
      <c r="M30" s="126"/>
    </row>
    <row r="31" spans="2:13" x14ac:dyDescent="0.2">
      <c r="B31" s="81" t="s">
        <v>53</v>
      </c>
      <c r="C31" s="13" t="s">
        <v>54</v>
      </c>
      <c r="D31" s="14" t="s">
        <v>55</v>
      </c>
      <c r="E31" s="15" t="s">
        <v>56</v>
      </c>
      <c r="F31" s="32">
        <v>8</v>
      </c>
      <c r="G31" s="147">
        <v>1</v>
      </c>
      <c r="H31" s="147">
        <v>1</v>
      </c>
      <c r="I31" s="147">
        <v>4</v>
      </c>
      <c r="J31" s="148">
        <v>6</v>
      </c>
      <c r="K31" s="36">
        <f t="shared" si="1"/>
        <v>20</v>
      </c>
      <c r="L31" s="20">
        <f t="shared" si="0"/>
        <v>1</v>
      </c>
      <c r="M31" s="126"/>
    </row>
    <row r="32" spans="2:13" x14ac:dyDescent="0.2">
      <c r="B32" s="81"/>
      <c r="C32" s="30" t="s">
        <v>54</v>
      </c>
      <c r="D32" s="31" t="s">
        <v>57</v>
      </c>
      <c r="E32" s="32" t="s">
        <v>58</v>
      </c>
      <c r="F32" s="32"/>
      <c r="G32" s="147"/>
      <c r="H32" s="147">
        <v>1</v>
      </c>
      <c r="I32" s="147"/>
      <c r="J32" s="148">
        <v>3</v>
      </c>
      <c r="K32" s="36">
        <f t="shared" si="1"/>
        <v>4</v>
      </c>
      <c r="L32" s="20">
        <f t="shared" si="0"/>
        <v>1</v>
      </c>
      <c r="M32" s="126"/>
    </row>
    <row r="33" spans="2:17" x14ac:dyDescent="0.2">
      <c r="B33" s="15"/>
      <c r="C33" s="30" t="s">
        <v>59</v>
      </c>
      <c r="D33" s="31" t="s">
        <v>60</v>
      </c>
      <c r="E33" s="32" t="s">
        <v>61</v>
      </c>
      <c r="F33" s="32"/>
      <c r="G33" s="147"/>
      <c r="H33" s="147"/>
      <c r="I33" s="147"/>
      <c r="J33" s="148">
        <v>1</v>
      </c>
      <c r="K33" s="36">
        <f t="shared" si="1"/>
        <v>1</v>
      </c>
      <c r="L33" s="20">
        <f t="shared" si="0"/>
        <v>1</v>
      </c>
      <c r="M33" s="126"/>
    </row>
    <row r="34" spans="2:17" x14ac:dyDescent="0.2">
      <c r="B34" s="94" t="s">
        <v>65</v>
      </c>
      <c r="C34" s="30" t="s">
        <v>69</v>
      </c>
      <c r="D34" s="31" t="s">
        <v>70</v>
      </c>
      <c r="E34" s="32" t="s">
        <v>71</v>
      </c>
      <c r="F34" s="32">
        <v>13</v>
      </c>
      <c r="G34" s="147">
        <v>2</v>
      </c>
      <c r="H34" s="147"/>
      <c r="I34" s="147"/>
      <c r="J34" s="148">
        <v>1</v>
      </c>
      <c r="K34" s="36">
        <f t="shared" si="1"/>
        <v>16</v>
      </c>
      <c r="L34" s="20">
        <f t="shared" si="0"/>
        <v>1</v>
      </c>
      <c r="M34" s="126"/>
    </row>
    <row r="35" spans="2:17" x14ac:dyDescent="0.2">
      <c r="B35" s="149"/>
      <c r="C35" s="13" t="s">
        <v>72</v>
      </c>
      <c r="D35" s="14" t="s">
        <v>73</v>
      </c>
      <c r="E35" s="15" t="s">
        <v>74</v>
      </c>
      <c r="F35" s="15"/>
      <c r="G35" s="144">
        <v>1</v>
      </c>
      <c r="H35" s="144"/>
      <c r="I35" s="144"/>
      <c r="J35" s="145"/>
      <c r="K35" s="19">
        <f t="shared" si="1"/>
        <v>1</v>
      </c>
      <c r="L35" s="20">
        <f t="shared" si="0"/>
        <v>1</v>
      </c>
      <c r="M35" s="126"/>
    </row>
    <row r="36" spans="2:17" x14ac:dyDescent="0.2">
      <c r="B36" s="81"/>
      <c r="C36" s="13" t="s">
        <v>75</v>
      </c>
      <c r="D36" s="14" t="s">
        <v>78</v>
      </c>
      <c r="E36" s="15" t="s">
        <v>79</v>
      </c>
      <c r="F36" s="15"/>
      <c r="G36" s="144"/>
      <c r="H36" s="144"/>
      <c r="I36" s="144"/>
      <c r="J36" s="145">
        <v>1</v>
      </c>
      <c r="K36" s="19">
        <f t="shared" si="1"/>
        <v>1</v>
      </c>
      <c r="L36" s="20">
        <f t="shared" si="0"/>
        <v>1</v>
      </c>
      <c r="M36" s="126"/>
    </row>
    <row r="37" spans="2:17" x14ac:dyDescent="0.2">
      <c r="B37" s="81"/>
      <c r="C37" s="30" t="s">
        <v>75</v>
      </c>
      <c r="D37" s="31" t="s">
        <v>76</v>
      </c>
      <c r="E37" s="32" t="s">
        <v>77</v>
      </c>
      <c r="F37" s="32">
        <v>2</v>
      </c>
      <c r="G37" s="147">
        <v>5</v>
      </c>
      <c r="H37" s="147">
        <v>1</v>
      </c>
      <c r="I37" s="147"/>
      <c r="J37" s="148"/>
      <c r="K37" s="36">
        <f t="shared" si="1"/>
        <v>8</v>
      </c>
      <c r="L37" s="20">
        <f t="shared" si="0"/>
        <v>1</v>
      </c>
      <c r="M37" s="126"/>
    </row>
    <row r="38" spans="2:17" x14ac:dyDescent="0.2">
      <c r="B38" s="81"/>
      <c r="C38" s="30" t="s">
        <v>66</v>
      </c>
      <c r="D38" s="31" t="s">
        <v>67</v>
      </c>
      <c r="E38" s="146" t="s">
        <v>68</v>
      </c>
      <c r="F38" s="32"/>
      <c r="G38" s="147">
        <v>9</v>
      </c>
      <c r="H38" s="147">
        <v>2</v>
      </c>
      <c r="I38" s="147"/>
      <c r="J38" s="148"/>
      <c r="K38" s="36">
        <f t="shared" si="1"/>
        <v>11</v>
      </c>
      <c r="L38" s="20">
        <f t="shared" si="0"/>
        <v>1</v>
      </c>
      <c r="M38" s="126"/>
    </row>
    <row r="39" spans="2:17" x14ac:dyDescent="0.2">
      <c r="B39" s="81"/>
      <c r="C39" s="30" t="s">
        <v>82</v>
      </c>
      <c r="D39" s="31" t="s">
        <v>83</v>
      </c>
      <c r="E39" s="146" t="s">
        <v>84</v>
      </c>
      <c r="F39" s="15"/>
      <c r="G39" s="144">
        <v>17</v>
      </c>
      <c r="H39" s="144"/>
      <c r="I39" s="144"/>
      <c r="J39" s="145"/>
      <c r="K39" s="19">
        <f t="shared" si="1"/>
        <v>17</v>
      </c>
      <c r="L39" s="20">
        <f t="shared" si="0"/>
        <v>1</v>
      </c>
      <c r="M39" s="126"/>
    </row>
    <row r="40" spans="2:17" x14ac:dyDescent="0.2">
      <c r="B40" s="15"/>
      <c r="C40" s="30" t="s">
        <v>85</v>
      </c>
      <c r="D40" s="31" t="s">
        <v>86</v>
      </c>
      <c r="E40" s="32" t="s">
        <v>87</v>
      </c>
      <c r="F40" s="32"/>
      <c r="G40" s="147">
        <v>1</v>
      </c>
      <c r="H40" s="147"/>
      <c r="I40" s="147"/>
      <c r="J40" s="148"/>
      <c r="K40" s="36">
        <f t="shared" si="1"/>
        <v>1</v>
      </c>
      <c r="L40" s="20">
        <f t="shared" si="0"/>
        <v>1</v>
      </c>
      <c r="M40" s="126"/>
    </row>
    <row r="41" spans="2:17" x14ac:dyDescent="0.2">
      <c r="B41" s="81" t="s">
        <v>203</v>
      </c>
      <c r="C41" s="30" t="s">
        <v>168</v>
      </c>
      <c r="D41" s="31" t="s">
        <v>228</v>
      </c>
      <c r="E41" s="146" t="s">
        <v>169</v>
      </c>
      <c r="F41" s="15"/>
      <c r="G41" s="144">
        <v>4</v>
      </c>
      <c r="H41" s="144"/>
      <c r="I41" s="144"/>
      <c r="J41" s="145"/>
      <c r="K41" s="19">
        <f t="shared" si="1"/>
        <v>4</v>
      </c>
      <c r="L41" s="20">
        <f t="shared" si="0"/>
        <v>1</v>
      </c>
      <c r="M41" s="126"/>
    </row>
    <row r="42" spans="2:17" x14ac:dyDescent="0.2">
      <c r="B42" s="94" t="s">
        <v>88</v>
      </c>
      <c r="C42" s="30" t="s">
        <v>89</v>
      </c>
      <c r="D42" s="31" t="s">
        <v>229</v>
      </c>
      <c r="E42" s="146" t="s">
        <v>230</v>
      </c>
      <c r="F42" s="15"/>
      <c r="G42" s="144">
        <v>1</v>
      </c>
      <c r="H42" s="144"/>
      <c r="I42" s="144"/>
      <c r="J42" s="145"/>
      <c r="K42" s="19">
        <f t="shared" si="1"/>
        <v>1</v>
      </c>
      <c r="L42" s="20">
        <f t="shared" si="0"/>
        <v>1</v>
      </c>
      <c r="M42" s="126"/>
    </row>
    <row r="43" spans="2:17" x14ac:dyDescent="0.2">
      <c r="B43" s="94" t="s">
        <v>90</v>
      </c>
      <c r="C43" s="30" t="s">
        <v>205</v>
      </c>
      <c r="D43" s="31" t="s">
        <v>94</v>
      </c>
      <c r="E43" s="146" t="s">
        <v>95</v>
      </c>
      <c r="F43" s="15">
        <v>13</v>
      </c>
      <c r="G43" s="144"/>
      <c r="H43" s="144">
        <v>1</v>
      </c>
      <c r="I43" s="144"/>
      <c r="J43" s="145"/>
      <c r="K43" s="19">
        <f t="shared" si="1"/>
        <v>14</v>
      </c>
      <c r="L43" s="20">
        <f t="shared" si="0"/>
        <v>1</v>
      </c>
      <c r="M43" s="126"/>
    </row>
    <row r="44" spans="2:17" x14ac:dyDescent="0.2">
      <c r="B44" s="15"/>
      <c r="C44" s="30" t="s">
        <v>217</v>
      </c>
      <c r="D44" s="31" t="s">
        <v>92</v>
      </c>
      <c r="E44" s="146" t="s">
        <v>93</v>
      </c>
      <c r="F44" s="15">
        <v>3</v>
      </c>
      <c r="G44" s="144"/>
      <c r="H44" s="144">
        <v>1</v>
      </c>
      <c r="I44" s="144"/>
      <c r="J44" s="145"/>
      <c r="K44" s="19">
        <f t="shared" si="1"/>
        <v>4</v>
      </c>
      <c r="L44" s="20">
        <f t="shared" si="0"/>
        <v>1</v>
      </c>
      <c r="M44" s="126"/>
    </row>
    <row r="45" spans="2:17" x14ac:dyDescent="0.2">
      <c r="B45" s="81" t="s">
        <v>97</v>
      </c>
      <c r="C45" s="13" t="s">
        <v>101</v>
      </c>
      <c r="D45" s="14" t="s">
        <v>102</v>
      </c>
      <c r="E45" s="15" t="s">
        <v>103</v>
      </c>
      <c r="F45" s="32">
        <v>1</v>
      </c>
      <c r="G45" s="147"/>
      <c r="H45" s="147"/>
      <c r="I45" s="147"/>
      <c r="J45" s="148">
        <v>8</v>
      </c>
      <c r="K45" s="36">
        <f t="shared" si="1"/>
        <v>9</v>
      </c>
      <c r="L45" s="20">
        <f t="shared" si="0"/>
        <v>1</v>
      </c>
      <c r="M45" s="126"/>
    </row>
    <row r="46" spans="2:17" x14ac:dyDescent="0.2">
      <c r="B46" s="81"/>
      <c r="C46" s="30" t="s">
        <v>101</v>
      </c>
      <c r="D46" s="31" t="s">
        <v>177</v>
      </c>
      <c r="E46" s="32" t="s">
        <v>178</v>
      </c>
      <c r="F46" s="15">
        <v>3</v>
      </c>
      <c r="G46" s="144">
        <v>5</v>
      </c>
      <c r="H46" s="144"/>
      <c r="I46" s="144"/>
      <c r="J46" s="145"/>
      <c r="K46" s="19">
        <f t="shared" si="1"/>
        <v>8</v>
      </c>
      <c r="L46" s="20">
        <f t="shared" si="0"/>
        <v>1</v>
      </c>
      <c r="M46" s="126"/>
    </row>
    <row r="47" spans="2:17" x14ac:dyDescent="0.2">
      <c r="B47" s="81"/>
      <c r="C47" s="30" t="s">
        <v>101</v>
      </c>
      <c r="D47" s="31" t="s">
        <v>104</v>
      </c>
      <c r="E47" s="146" t="s">
        <v>105</v>
      </c>
      <c r="F47" s="32">
        <v>2</v>
      </c>
      <c r="G47" s="147"/>
      <c r="H47" s="147"/>
      <c r="I47" s="147"/>
      <c r="J47" s="148"/>
      <c r="K47" s="36">
        <f t="shared" si="1"/>
        <v>2</v>
      </c>
      <c r="L47" s="20">
        <f t="shared" si="0"/>
        <v>1</v>
      </c>
      <c r="M47" s="126"/>
      <c r="Q47" s="166"/>
    </row>
    <row r="48" spans="2:17" x14ac:dyDescent="0.2">
      <c r="B48" s="81"/>
      <c r="C48" s="30" t="s">
        <v>106</v>
      </c>
      <c r="D48" s="31" t="s">
        <v>107</v>
      </c>
      <c r="E48" s="153" t="s">
        <v>108</v>
      </c>
      <c r="F48" s="32">
        <v>27</v>
      </c>
      <c r="G48" s="147">
        <v>8</v>
      </c>
      <c r="H48" s="147">
        <v>12</v>
      </c>
      <c r="I48" s="147">
        <v>7</v>
      </c>
      <c r="J48" s="148">
        <v>12</v>
      </c>
      <c r="K48" s="36">
        <f t="shared" si="1"/>
        <v>66</v>
      </c>
      <c r="L48" s="20">
        <f t="shared" si="0"/>
        <v>1</v>
      </c>
      <c r="M48" s="126"/>
      <c r="Q48" s="166"/>
    </row>
    <row r="49" spans="2:17" x14ac:dyDescent="0.2">
      <c r="B49" s="81"/>
      <c r="C49" s="30" t="s">
        <v>98</v>
      </c>
      <c r="D49" s="31" t="s">
        <v>99</v>
      </c>
      <c r="E49" s="153" t="s">
        <v>100</v>
      </c>
      <c r="F49" s="32">
        <v>43</v>
      </c>
      <c r="G49" s="147">
        <v>2</v>
      </c>
      <c r="H49" s="147">
        <v>40</v>
      </c>
      <c r="I49" s="147">
        <v>58</v>
      </c>
      <c r="J49" s="148">
        <v>24</v>
      </c>
      <c r="K49" s="36">
        <f t="shared" si="1"/>
        <v>167</v>
      </c>
      <c r="L49" s="20">
        <f t="shared" si="0"/>
        <v>1</v>
      </c>
      <c r="M49" s="126"/>
      <c r="Q49" s="166"/>
    </row>
    <row r="50" spans="2:17" x14ac:dyDescent="0.2">
      <c r="B50" s="81"/>
      <c r="C50" s="30" t="s">
        <v>112</v>
      </c>
      <c r="D50" s="31" t="s">
        <v>113</v>
      </c>
      <c r="E50" s="153" t="s">
        <v>114</v>
      </c>
      <c r="F50" s="32">
        <v>58</v>
      </c>
      <c r="G50" s="147"/>
      <c r="H50" s="147">
        <v>9</v>
      </c>
      <c r="I50" s="147">
        <v>14</v>
      </c>
      <c r="J50" s="148">
        <v>48</v>
      </c>
      <c r="K50" s="36">
        <f t="shared" si="1"/>
        <v>129</v>
      </c>
      <c r="L50" s="20">
        <f t="shared" si="0"/>
        <v>1</v>
      </c>
      <c r="M50" s="126"/>
    </row>
    <row r="51" spans="2:17" x14ac:dyDescent="0.2">
      <c r="B51" s="81"/>
      <c r="C51" s="30" t="s">
        <v>109</v>
      </c>
      <c r="D51" s="31" t="s">
        <v>110</v>
      </c>
      <c r="E51" s="153" t="s">
        <v>111</v>
      </c>
      <c r="F51" s="32">
        <v>39</v>
      </c>
      <c r="G51" s="147">
        <v>15</v>
      </c>
      <c r="H51" s="147">
        <v>40</v>
      </c>
      <c r="I51" s="147">
        <v>14</v>
      </c>
      <c r="J51" s="148">
        <v>16</v>
      </c>
      <c r="K51" s="36">
        <f t="shared" si="1"/>
        <v>124</v>
      </c>
      <c r="L51" s="20">
        <f t="shared" si="0"/>
        <v>1</v>
      </c>
      <c r="M51" s="126"/>
    </row>
    <row r="52" spans="2:17" x14ac:dyDescent="0.2">
      <c r="B52" s="81"/>
      <c r="C52" s="30" t="s">
        <v>115</v>
      </c>
      <c r="D52" s="80" t="s">
        <v>208</v>
      </c>
      <c r="E52" s="146" t="s">
        <v>209</v>
      </c>
      <c r="F52" s="32"/>
      <c r="G52" s="147"/>
      <c r="H52" s="147"/>
      <c r="I52" s="147"/>
      <c r="J52" s="148">
        <v>1</v>
      </c>
      <c r="K52" s="36">
        <f t="shared" si="1"/>
        <v>1</v>
      </c>
      <c r="L52" s="20">
        <f t="shared" si="0"/>
        <v>1</v>
      </c>
      <c r="M52" s="126"/>
    </row>
    <row r="53" spans="2:17" x14ac:dyDescent="0.2">
      <c r="B53" s="81"/>
      <c r="C53" s="79" t="s">
        <v>115</v>
      </c>
      <c r="D53" s="31" t="s">
        <v>116</v>
      </c>
      <c r="E53" s="218" t="s">
        <v>117</v>
      </c>
      <c r="F53" s="81">
        <v>2</v>
      </c>
      <c r="G53" s="223"/>
      <c r="H53" s="223"/>
      <c r="I53" s="223"/>
      <c r="J53" s="224"/>
      <c r="K53" s="84">
        <f t="shared" si="1"/>
        <v>2</v>
      </c>
      <c r="L53" s="20">
        <f t="shared" si="0"/>
        <v>1</v>
      </c>
      <c r="M53" s="126"/>
    </row>
    <row r="54" spans="2:17" x14ac:dyDescent="0.2">
      <c r="B54" s="81"/>
      <c r="C54" s="92" t="s">
        <v>115</v>
      </c>
      <c r="D54" s="31" t="s">
        <v>118</v>
      </c>
      <c r="E54" s="153" t="s">
        <v>119</v>
      </c>
      <c r="F54" s="32">
        <v>1</v>
      </c>
      <c r="G54" s="147">
        <v>1</v>
      </c>
      <c r="H54" s="147">
        <v>7</v>
      </c>
      <c r="I54" s="147">
        <v>11</v>
      </c>
      <c r="J54" s="148">
        <v>1</v>
      </c>
      <c r="K54" s="36">
        <f t="shared" si="1"/>
        <v>21</v>
      </c>
      <c r="L54" s="20">
        <f t="shared" si="0"/>
        <v>1</v>
      </c>
      <c r="M54" s="126"/>
    </row>
    <row r="55" spans="2:17" x14ac:dyDescent="0.2">
      <c r="B55" s="81"/>
      <c r="C55" s="30" t="s">
        <v>115</v>
      </c>
      <c r="D55" s="31" t="s">
        <v>120</v>
      </c>
      <c r="E55" s="32" t="s">
        <v>121</v>
      </c>
      <c r="F55" s="15">
        <v>44</v>
      </c>
      <c r="G55" s="144">
        <v>9</v>
      </c>
      <c r="H55" s="144">
        <v>6</v>
      </c>
      <c r="I55" s="144">
        <v>2</v>
      </c>
      <c r="J55" s="145">
        <v>7</v>
      </c>
      <c r="K55" s="19">
        <f t="shared" si="1"/>
        <v>68</v>
      </c>
      <c r="L55" s="20">
        <f t="shared" si="0"/>
        <v>1</v>
      </c>
      <c r="M55" s="126"/>
    </row>
    <row r="56" spans="2:17" x14ac:dyDescent="0.2">
      <c r="B56" s="81"/>
      <c r="C56" s="30" t="s">
        <v>115</v>
      </c>
      <c r="D56" s="31" t="s">
        <v>122</v>
      </c>
      <c r="E56" s="32" t="s">
        <v>123</v>
      </c>
      <c r="F56" s="15">
        <v>7</v>
      </c>
      <c r="G56" s="144">
        <v>2</v>
      </c>
      <c r="H56" s="144">
        <v>3</v>
      </c>
      <c r="I56" s="144"/>
      <c r="J56" s="145"/>
      <c r="K56" s="19">
        <f t="shared" si="1"/>
        <v>12</v>
      </c>
      <c r="L56" s="20">
        <f t="shared" si="0"/>
        <v>1</v>
      </c>
      <c r="M56" s="126"/>
    </row>
    <row r="57" spans="2:17" x14ac:dyDescent="0.2">
      <c r="B57" s="81"/>
      <c r="C57" s="30" t="s">
        <v>115</v>
      </c>
      <c r="D57" s="31" t="s">
        <v>124</v>
      </c>
      <c r="E57" s="32" t="s">
        <v>125</v>
      </c>
      <c r="F57" s="47">
        <v>3</v>
      </c>
      <c r="G57" s="154"/>
      <c r="H57" s="154"/>
      <c r="I57" s="154"/>
      <c r="J57" s="155">
        <v>1</v>
      </c>
      <c r="K57" s="36">
        <f t="shared" si="1"/>
        <v>4</v>
      </c>
      <c r="L57" s="20">
        <f t="shared" si="0"/>
        <v>1</v>
      </c>
      <c r="M57" s="126"/>
    </row>
    <row r="58" spans="2:17" x14ac:dyDescent="0.2">
      <c r="B58" s="81"/>
      <c r="C58" s="30" t="s">
        <v>115</v>
      </c>
      <c r="D58" s="31" t="s">
        <v>126</v>
      </c>
      <c r="E58" s="32" t="s">
        <v>127</v>
      </c>
      <c r="F58" s="47"/>
      <c r="G58" s="154"/>
      <c r="H58" s="154">
        <v>2</v>
      </c>
      <c r="I58" s="154">
        <v>1</v>
      </c>
      <c r="J58" s="155">
        <v>1</v>
      </c>
      <c r="K58" s="36">
        <f t="shared" si="1"/>
        <v>4</v>
      </c>
      <c r="L58" s="20">
        <f t="shared" si="0"/>
        <v>1</v>
      </c>
      <c r="M58" s="126"/>
    </row>
    <row r="59" spans="2:17" x14ac:dyDescent="0.2">
      <c r="B59" s="81"/>
      <c r="C59" s="45" t="s">
        <v>183</v>
      </c>
      <c r="D59" s="39" t="s">
        <v>184</v>
      </c>
      <c r="E59" s="40" t="s">
        <v>185</v>
      </c>
      <c r="F59" s="40"/>
      <c r="G59" s="157">
        <v>1</v>
      </c>
      <c r="H59" s="157"/>
      <c r="I59" s="157"/>
      <c r="J59" s="158">
        <v>1</v>
      </c>
      <c r="K59" s="19">
        <f t="shared" si="1"/>
        <v>2</v>
      </c>
      <c r="L59" s="20">
        <f t="shared" si="0"/>
        <v>1</v>
      </c>
      <c r="M59" s="126"/>
    </row>
    <row r="60" spans="2:17" x14ac:dyDescent="0.2">
      <c r="B60" s="81"/>
      <c r="C60" s="45" t="s">
        <v>183</v>
      </c>
      <c r="D60" s="46" t="s">
        <v>186</v>
      </c>
      <c r="E60" s="194" t="s">
        <v>187</v>
      </c>
      <c r="F60" s="47">
        <v>1</v>
      </c>
      <c r="G60" s="154"/>
      <c r="H60" s="154"/>
      <c r="I60" s="154"/>
      <c r="J60" s="155"/>
      <c r="K60" s="36">
        <f t="shared" si="1"/>
        <v>1</v>
      </c>
      <c r="L60" s="20">
        <f t="shared" si="0"/>
        <v>1</v>
      </c>
      <c r="M60" s="126"/>
    </row>
    <row r="61" spans="2:17" x14ac:dyDescent="0.2">
      <c r="B61" s="81"/>
      <c r="C61" s="30" t="s">
        <v>128</v>
      </c>
      <c r="D61" s="31" t="s">
        <v>129</v>
      </c>
      <c r="E61" s="32" t="s">
        <v>130</v>
      </c>
      <c r="F61" s="47">
        <v>1</v>
      </c>
      <c r="G61" s="154"/>
      <c r="H61" s="154"/>
      <c r="I61" s="154">
        <v>4</v>
      </c>
      <c r="J61" s="155">
        <v>9</v>
      </c>
      <c r="K61" s="36">
        <f t="shared" si="1"/>
        <v>14</v>
      </c>
      <c r="L61" s="20">
        <f t="shared" si="0"/>
        <v>1</v>
      </c>
      <c r="M61" s="126"/>
    </row>
    <row r="62" spans="2:17" x14ac:dyDescent="0.2">
      <c r="B62" s="81"/>
      <c r="C62" s="30" t="s">
        <v>128</v>
      </c>
      <c r="D62" s="31" t="s">
        <v>131</v>
      </c>
      <c r="E62" s="32" t="s">
        <v>132</v>
      </c>
      <c r="F62" s="47">
        <v>28</v>
      </c>
      <c r="G62" s="154">
        <v>4</v>
      </c>
      <c r="H62" s="154">
        <v>8</v>
      </c>
      <c r="I62" s="154">
        <v>5</v>
      </c>
      <c r="J62" s="155">
        <v>10</v>
      </c>
      <c r="K62" s="36">
        <f t="shared" si="1"/>
        <v>55</v>
      </c>
      <c r="L62" s="20">
        <f t="shared" si="0"/>
        <v>1</v>
      </c>
      <c r="M62" s="126"/>
    </row>
    <row r="63" spans="2:17" ht="13.5" thickBot="1" x14ac:dyDescent="0.25">
      <c r="B63" s="159"/>
      <c r="C63" s="67" t="s">
        <v>190</v>
      </c>
      <c r="D63" s="68" t="s">
        <v>191</v>
      </c>
      <c r="E63" s="69" t="s">
        <v>192</v>
      </c>
      <c r="F63" s="69"/>
      <c r="G63" s="163"/>
      <c r="H63" s="163"/>
      <c r="I63" s="163">
        <v>1</v>
      </c>
      <c r="J63" s="164"/>
      <c r="K63" s="165">
        <f>SUM(F63:J63)</f>
        <v>1</v>
      </c>
      <c r="L63" s="20">
        <f>IF(K63&gt;0,1,0)</f>
        <v>1</v>
      </c>
    </row>
    <row r="65" spans="3:11" ht="15.75" x14ac:dyDescent="0.25">
      <c r="C65" s="359" t="s">
        <v>133</v>
      </c>
      <c r="D65" s="360">
        <f>SUM(L8:L63)</f>
        <v>56</v>
      </c>
      <c r="J65" s="76"/>
      <c r="K65" s="77"/>
    </row>
    <row r="66" spans="3:11" ht="15.75" x14ac:dyDescent="0.25">
      <c r="C66" s="359" t="s">
        <v>134</v>
      </c>
      <c r="D66" s="360">
        <f>SUM(K8:K63)</f>
        <v>1402</v>
      </c>
      <c r="E66" s="167"/>
    </row>
  </sheetData>
  <sheetProtection sheet="1" objects="1" scenarios="1" selectLockedCells="1" selectUnlockedCells="1"/>
  <mergeCells count="7">
    <mergeCell ref="M6:M7"/>
    <mergeCell ref="B1:K1"/>
    <mergeCell ref="B3:K3"/>
    <mergeCell ref="B6:D6"/>
    <mergeCell ref="E6:E7"/>
    <mergeCell ref="F6:J6"/>
    <mergeCell ref="K6:K7"/>
  </mergeCells>
  <conditionalFormatting sqref="K8:K63">
    <cfRule type="cellIs" dxfId="2" priority="1" stopIfTrue="1" operator="equal">
      <formula>0</formula>
    </cfRule>
  </conditionalFormatting>
  <printOptions horizontalCentered="1"/>
  <pageMargins left="0.75" right="0.75" top="0.75" bottom="0.5" header="0.5" footer="0.5"/>
  <pageSetup scale="84" fitToHeight="3" orientation="landscape" horizontalDpi="4294967293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showGridLines="0" workbookViewId="0">
      <selection activeCell="R9" sqref="R9"/>
    </sheetView>
  </sheetViews>
  <sheetFormatPr defaultColWidth="7.75" defaultRowHeight="12.75" x14ac:dyDescent="0.2"/>
  <cols>
    <col min="1" max="1" width="2.125" style="123" customWidth="1"/>
    <col min="2" max="3" width="12.625" style="123" customWidth="1"/>
    <col min="4" max="4" width="11.25" style="123" customWidth="1"/>
    <col min="5" max="5" width="25.75" style="123" customWidth="1"/>
    <col min="6" max="10" width="10.875" style="123" customWidth="1"/>
    <col min="11" max="11" width="11.75" style="123" customWidth="1"/>
    <col min="12" max="12" width="13.375" style="123" hidden="1" customWidth="1"/>
    <col min="13" max="13" width="11.5" style="123" customWidth="1"/>
    <col min="14" max="16384" width="7.75" style="123"/>
  </cols>
  <sheetData>
    <row r="1" spans="1:13" s="76" customFormat="1" ht="17.25" customHeight="1" x14ac:dyDescent="0.25">
      <c r="B1" s="372" t="s">
        <v>213</v>
      </c>
      <c r="C1" s="372"/>
      <c r="D1" s="372"/>
      <c r="E1" s="372"/>
      <c r="F1" s="372"/>
      <c r="G1" s="372"/>
      <c r="H1" s="372"/>
      <c r="I1" s="372"/>
      <c r="J1" s="372"/>
      <c r="K1" s="372"/>
    </row>
    <row r="2" spans="1:13" ht="12.75" customHeight="1" x14ac:dyDescent="0.2">
      <c r="A2" s="122"/>
      <c r="B2" s="122"/>
      <c r="C2" s="122"/>
      <c r="D2" s="122"/>
      <c r="E2" s="122"/>
      <c r="F2" s="122"/>
      <c r="G2" s="122"/>
      <c r="H2" s="122"/>
      <c r="I2" s="122"/>
      <c r="J2" s="122"/>
    </row>
    <row r="3" spans="1:13" s="76" customFormat="1" ht="12.75" customHeight="1" x14ac:dyDescent="0.25">
      <c r="B3" s="372" t="s">
        <v>211</v>
      </c>
      <c r="C3" s="372"/>
      <c r="D3" s="372"/>
      <c r="E3" s="372"/>
      <c r="F3" s="372"/>
      <c r="G3" s="372"/>
      <c r="H3" s="372"/>
      <c r="I3" s="372"/>
      <c r="J3" s="372"/>
      <c r="K3" s="372"/>
      <c r="L3" s="124"/>
      <c r="M3" s="124"/>
    </row>
    <row r="4" spans="1:13" ht="12.75" customHeight="1" x14ac:dyDescent="0.25">
      <c r="B4" s="125"/>
      <c r="C4" s="125"/>
      <c r="D4" s="125"/>
      <c r="E4" s="125"/>
      <c r="F4" s="125"/>
      <c r="G4" s="125"/>
      <c r="H4" s="125"/>
      <c r="I4" s="125"/>
      <c r="J4" s="125"/>
      <c r="K4" s="122"/>
      <c r="L4" s="122"/>
      <c r="M4" s="122"/>
    </row>
    <row r="5" spans="1:13" ht="12.75" customHeight="1" thickBot="1" x14ac:dyDescent="0.25"/>
    <row r="6" spans="1:13" ht="16.5" thickBot="1" x14ac:dyDescent="0.3">
      <c r="B6" s="423" t="s">
        <v>2</v>
      </c>
      <c r="C6" s="424"/>
      <c r="D6" s="424"/>
      <c r="E6" s="376" t="s">
        <v>3</v>
      </c>
      <c r="F6" s="420" t="s">
        <v>4</v>
      </c>
      <c r="G6" s="421"/>
      <c r="H6" s="421"/>
      <c r="I6" s="421"/>
      <c r="J6" s="422"/>
      <c r="K6" s="425" t="s">
        <v>5</v>
      </c>
      <c r="L6" s="126" t="s">
        <v>6</v>
      </c>
      <c r="M6" s="371"/>
    </row>
    <row r="7" spans="1:13" ht="13.5" thickBot="1" x14ac:dyDescent="0.25">
      <c r="B7" s="127" t="s">
        <v>7</v>
      </c>
      <c r="C7" s="128" t="s">
        <v>8</v>
      </c>
      <c r="D7" s="129" t="s">
        <v>9</v>
      </c>
      <c r="E7" s="377"/>
      <c r="F7" s="130" t="s">
        <v>10</v>
      </c>
      <c r="G7" s="131" t="s">
        <v>11</v>
      </c>
      <c r="H7" s="131" t="s">
        <v>12</v>
      </c>
      <c r="I7" s="131" t="s">
        <v>13</v>
      </c>
      <c r="J7" s="132" t="s">
        <v>14</v>
      </c>
      <c r="K7" s="426"/>
      <c r="L7" s="133" t="s">
        <v>15</v>
      </c>
      <c r="M7" s="371"/>
    </row>
    <row r="8" spans="1:13" x14ac:dyDescent="0.2">
      <c r="B8" s="134" t="s">
        <v>16</v>
      </c>
      <c r="C8" s="135" t="s">
        <v>17</v>
      </c>
      <c r="D8" s="136" t="s">
        <v>18</v>
      </c>
      <c r="E8" s="137" t="s">
        <v>19</v>
      </c>
      <c r="F8" s="138">
        <v>7</v>
      </c>
      <c r="G8" s="139">
        <v>4</v>
      </c>
      <c r="H8" s="140"/>
      <c r="I8" s="140"/>
      <c r="J8" s="141">
        <v>3</v>
      </c>
      <c r="K8" s="19">
        <f t="shared" ref="K8:K46" si="0">SUM(F8:J8)</f>
        <v>14</v>
      </c>
      <c r="L8" s="20">
        <f t="shared" ref="L8:L42" si="1">IF(K8&gt;0,1,0)</f>
        <v>1</v>
      </c>
      <c r="M8" s="126"/>
    </row>
    <row r="9" spans="1:13" x14ac:dyDescent="0.2">
      <c r="B9" s="94" t="s">
        <v>20</v>
      </c>
      <c r="C9" s="13" t="s">
        <v>21</v>
      </c>
      <c r="D9" s="14" t="s">
        <v>22</v>
      </c>
      <c r="E9" s="142" t="s">
        <v>23</v>
      </c>
      <c r="F9" s="15">
        <v>1</v>
      </c>
      <c r="G9" s="143">
        <v>2</v>
      </c>
      <c r="H9" s="144"/>
      <c r="I9" s="144"/>
      <c r="J9" s="145"/>
      <c r="K9" s="19">
        <f t="shared" si="0"/>
        <v>3</v>
      </c>
      <c r="L9" s="20">
        <f t="shared" si="1"/>
        <v>1</v>
      </c>
      <c r="M9" s="126"/>
    </row>
    <row r="10" spans="1:13" x14ac:dyDescent="0.2">
      <c r="B10" s="81"/>
      <c r="C10" s="13" t="s">
        <v>21</v>
      </c>
      <c r="D10" s="14" t="s">
        <v>24</v>
      </c>
      <c r="E10" s="142" t="s">
        <v>25</v>
      </c>
      <c r="F10" s="15"/>
      <c r="G10" s="144">
        <v>2</v>
      </c>
      <c r="H10" s="144"/>
      <c r="I10" s="144"/>
      <c r="J10" s="145"/>
      <c r="K10" s="19">
        <f t="shared" si="0"/>
        <v>2</v>
      </c>
      <c r="L10" s="20">
        <f t="shared" si="1"/>
        <v>1</v>
      </c>
      <c r="M10" s="126"/>
    </row>
    <row r="11" spans="1:13" s="1" customFormat="1" x14ac:dyDescent="0.2">
      <c r="A11" s="123"/>
      <c r="B11" s="81"/>
      <c r="C11" s="30" t="s">
        <v>21</v>
      </c>
      <c r="D11" s="31" t="s">
        <v>137</v>
      </c>
      <c r="E11" s="146" t="s">
        <v>138</v>
      </c>
      <c r="F11" s="32">
        <v>4</v>
      </c>
      <c r="G11" s="147"/>
      <c r="H11" s="147"/>
      <c r="I11" s="147"/>
      <c r="J11" s="148"/>
      <c r="K11" s="36">
        <f t="shared" si="0"/>
        <v>4</v>
      </c>
      <c r="L11" s="20">
        <f t="shared" si="1"/>
        <v>1</v>
      </c>
      <c r="M11" s="126"/>
    </row>
    <row r="12" spans="1:13" x14ac:dyDescent="0.2">
      <c r="B12" s="94" t="s">
        <v>26</v>
      </c>
      <c r="C12" s="30" t="s">
        <v>28</v>
      </c>
      <c r="D12" s="31" t="s">
        <v>142</v>
      </c>
      <c r="E12" s="146" t="s">
        <v>143</v>
      </c>
      <c r="F12" s="32"/>
      <c r="G12" s="147">
        <v>12</v>
      </c>
      <c r="H12" s="147">
        <v>4</v>
      </c>
      <c r="I12" s="147">
        <v>4</v>
      </c>
      <c r="J12" s="148"/>
      <c r="K12" s="36">
        <f t="shared" si="0"/>
        <v>20</v>
      </c>
      <c r="L12" s="20">
        <f t="shared" si="1"/>
        <v>1</v>
      </c>
      <c r="M12" s="126"/>
    </row>
    <row r="13" spans="1:13" x14ac:dyDescent="0.2">
      <c r="B13" s="81"/>
      <c r="C13" s="30" t="s">
        <v>28</v>
      </c>
      <c r="D13" s="31" t="s">
        <v>29</v>
      </c>
      <c r="E13" s="146" t="s">
        <v>30</v>
      </c>
      <c r="F13" s="32">
        <v>6</v>
      </c>
      <c r="G13" s="147">
        <v>3</v>
      </c>
      <c r="H13" s="147"/>
      <c r="I13" s="147"/>
      <c r="J13" s="148">
        <v>3</v>
      </c>
      <c r="K13" s="36">
        <f t="shared" si="0"/>
        <v>12</v>
      </c>
      <c r="L13" s="20">
        <f t="shared" si="1"/>
        <v>1</v>
      </c>
      <c r="M13" s="126"/>
    </row>
    <row r="14" spans="1:13" ht="13.5" customHeight="1" x14ac:dyDescent="0.2">
      <c r="B14" s="149"/>
      <c r="C14" s="13" t="s">
        <v>28</v>
      </c>
      <c r="D14" s="14" t="s">
        <v>31</v>
      </c>
      <c r="E14" s="150" t="s">
        <v>32</v>
      </c>
      <c r="F14" s="15"/>
      <c r="G14" s="144">
        <v>24</v>
      </c>
      <c r="H14" s="144"/>
      <c r="I14" s="144">
        <v>17</v>
      </c>
      <c r="J14" s="145"/>
      <c r="K14" s="36">
        <f t="shared" si="0"/>
        <v>41</v>
      </c>
      <c r="L14" s="20">
        <f t="shared" si="1"/>
        <v>1</v>
      </c>
      <c r="M14" s="126"/>
    </row>
    <row r="15" spans="1:13" x14ac:dyDescent="0.2">
      <c r="A15" s="151"/>
      <c r="B15" s="152"/>
      <c r="C15" s="30" t="s">
        <v>28</v>
      </c>
      <c r="D15" s="14" t="s">
        <v>33</v>
      </c>
      <c r="E15" s="150" t="s">
        <v>34</v>
      </c>
      <c r="F15" s="32"/>
      <c r="G15" s="147">
        <v>9</v>
      </c>
      <c r="H15" s="147"/>
      <c r="I15" s="147"/>
      <c r="J15" s="148">
        <v>2</v>
      </c>
      <c r="K15" s="36">
        <f t="shared" si="0"/>
        <v>11</v>
      </c>
      <c r="L15" s="20">
        <f t="shared" si="1"/>
        <v>1</v>
      </c>
      <c r="M15" s="126"/>
    </row>
    <row r="16" spans="1:13" x14ac:dyDescent="0.2">
      <c r="B16" s="81"/>
      <c r="C16" s="30" t="s">
        <v>28</v>
      </c>
      <c r="D16" s="31" t="s">
        <v>144</v>
      </c>
      <c r="E16" s="32" t="s">
        <v>145</v>
      </c>
      <c r="F16" s="15"/>
      <c r="G16" s="144">
        <v>42</v>
      </c>
      <c r="H16" s="144"/>
      <c r="I16" s="144"/>
      <c r="J16" s="145"/>
      <c r="K16" s="19">
        <f t="shared" si="0"/>
        <v>42</v>
      </c>
      <c r="L16" s="20">
        <f t="shared" si="1"/>
        <v>1</v>
      </c>
      <c r="M16" s="126"/>
    </row>
    <row r="17" spans="2:13" x14ac:dyDescent="0.2">
      <c r="B17" s="81"/>
      <c r="C17" s="30" t="s">
        <v>35</v>
      </c>
      <c r="D17" s="31" t="s">
        <v>36</v>
      </c>
      <c r="E17" s="32" t="s">
        <v>37</v>
      </c>
      <c r="F17" s="32"/>
      <c r="G17" s="147"/>
      <c r="H17" s="147"/>
      <c r="I17" s="147"/>
      <c r="J17" s="148">
        <v>4</v>
      </c>
      <c r="K17" s="36">
        <f t="shared" si="0"/>
        <v>4</v>
      </c>
      <c r="L17" s="20">
        <f t="shared" si="1"/>
        <v>1</v>
      </c>
      <c r="M17" s="126"/>
    </row>
    <row r="18" spans="2:13" x14ac:dyDescent="0.2">
      <c r="B18" s="81"/>
      <c r="C18" s="30" t="s">
        <v>35</v>
      </c>
      <c r="D18" s="31" t="s">
        <v>146</v>
      </c>
      <c r="E18" s="32" t="s">
        <v>147</v>
      </c>
      <c r="F18" s="32">
        <v>10</v>
      </c>
      <c r="G18" s="147"/>
      <c r="H18" s="147"/>
      <c r="I18" s="147"/>
      <c r="J18" s="148"/>
      <c r="K18" s="36">
        <f t="shared" si="0"/>
        <v>10</v>
      </c>
      <c r="L18" s="20">
        <f t="shared" si="1"/>
        <v>1</v>
      </c>
      <c r="M18" s="126"/>
    </row>
    <row r="19" spans="2:13" x14ac:dyDescent="0.2">
      <c r="B19" s="81"/>
      <c r="C19" s="30" t="s">
        <v>35</v>
      </c>
      <c r="D19" s="31" t="s">
        <v>38</v>
      </c>
      <c r="E19" s="146" t="s">
        <v>39</v>
      </c>
      <c r="F19" s="32">
        <v>1</v>
      </c>
      <c r="G19" s="147">
        <v>2</v>
      </c>
      <c r="H19" s="147"/>
      <c r="I19" s="147">
        <v>1</v>
      </c>
      <c r="J19" s="148">
        <v>5</v>
      </c>
      <c r="K19" s="36">
        <f t="shared" si="0"/>
        <v>9</v>
      </c>
      <c r="L19" s="20">
        <f t="shared" si="1"/>
        <v>1</v>
      </c>
      <c r="M19" s="126"/>
    </row>
    <row r="20" spans="2:13" x14ac:dyDescent="0.2">
      <c r="B20" s="81"/>
      <c r="C20" s="13" t="s">
        <v>35</v>
      </c>
      <c r="D20" s="14" t="s">
        <v>148</v>
      </c>
      <c r="E20" s="15" t="s">
        <v>149</v>
      </c>
      <c r="F20" s="32"/>
      <c r="G20" s="147"/>
      <c r="H20" s="147"/>
      <c r="I20" s="147">
        <v>1</v>
      </c>
      <c r="J20" s="148"/>
      <c r="K20" s="19">
        <f t="shared" si="0"/>
        <v>1</v>
      </c>
      <c r="L20" s="20">
        <f t="shared" si="1"/>
        <v>1</v>
      </c>
      <c r="M20" s="126"/>
    </row>
    <row r="21" spans="2:13" x14ac:dyDescent="0.2">
      <c r="B21" s="81"/>
      <c r="C21" s="13" t="s">
        <v>35</v>
      </c>
      <c r="D21" s="14" t="s">
        <v>40</v>
      </c>
      <c r="E21" s="15" t="s">
        <v>41</v>
      </c>
      <c r="F21" s="32">
        <v>2</v>
      </c>
      <c r="G21" s="147"/>
      <c r="H21" s="147"/>
      <c r="I21" s="147">
        <v>33</v>
      </c>
      <c r="J21" s="148">
        <v>2</v>
      </c>
      <c r="K21" s="19">
        <f t="shared" si="0"/>
        <v>37</v>
      </c>
      <c r="L21" s="20">
        <f t="shared" si="1"/>
        <v>1</v>
      </c>
      <c r="M21" s="126"/>
    </row>
    <row r="22" spans="2:13" x14ac:dyDescent="0.2">
      <c r="B22" s="81"/>
      <c r="C22" s="30" t="s">
        <v>44</v>
      </c>
      <c r="D22" s="31" t="s">
        <v>47</v>
      </c>
      <c r="E22" s="32" t="s">
        <v>48</v>
      </c>
      <c r="F22" s="32">
        <v>2</v>
      </c>
      <c r="G22" s="147">
        <v>4</v>
      </c>
      <c r="H22" s="147">
        <v>1</v>
      </c>
      <c r="I22" s="147"/>
      <c r="J22" s="148">
        <v>1</v>
      </c>
      <c r="K22" s="36">
        <f t="shared" si="0"/>
        <v>8</v>
      </c>
      <c r="L22" s="20">
        <f t="shared" si="1"/>
        <v>1</v>
      </c>
      <c r="M22" s="126"/>
    </row>
    <row r="23" spans="2:13" x14ac:dyDescent="0.2">
      <c r="B23" s="15"/>
      <c r="C23" s="30" t="s">
        <v>44</v>
      </c>
      <c r="D23" s="31" t="s">
        <v>49</v>
      </c>
      <c r="E23" s="32" t="s">
        <v>50</v>
      </c>
      <c r="F23" s="32">
        <v>3</v>
      </c>
      <c r="G23" s="147">
        <v>12</v>
      </c>
      <c r="H23" s="147"/>
      <c r="I23" s="147"/>
      <c r="J23" s="148"/>
      <c r="K23" s="36">
        <f t="shared" si="0"/>
        <v>15</v>
      </c>
      <c r="L23" s="20">
        <f t="shared" si="1"/>
        <v>1</v>
      </c>
      <c r="M23" s="126"/>
    </row>
    <row r="24" spans="2:13" x14ac:dyDescent="0.2">
      <c r="B24" s="81" t="s">
        <v>53</v>
      </c>
      <c r="C24" s="30" t="s">
        <v>54</v>
      </c>
      <c r="D24" s="31" t="s">
        <v>55</v>
      </c>
      <c r="E24" s="32" t="s">
        <v>56</v>
      </c>
      <c r="F24" s="32">
        <v>4</v>
      </c>
      <c r="G24" s="147">
        <v>1</v>
      </c>
      <c r="H24" s="147">
        <v>1</v>
      </c>
      <c r="I24" s="147">
        <v>10</v>
      </c>
      <c r="J24" s="148">
        <v>1</v>
      </c>
      <c r="K24" s="36">
        <f t="shared" si="0"/>
        <v>17</v>
      </c>
      <c r="L24" s="20">
        <f t="shared" si="1"/>
        <v>1</v>
      </c>
      <c r="M24" s="126"/>
    </row>
    <row r="25" spans="2:13" x14ac:dyDescent="0.2">
      <c r="B25" s="15"/>
      <c r="C25" s="30" t="s">
        <v>54</v>
      </c>
      <c r="D25" s="31" t="s">
        <v>57</v>
      </c>
      <c r="E25" s="32" t="s">
        <v>58</v>
      </c>
      <c r="F25" s="32">
        <v>1</v>
      </c>
      <c r="G25" s="147"/>
      <c r="H25" s="147"/>
      <c r="I25" s="147"/>
      <c r="J25" s="148">
        <v>1</v>
      </c>
      <c r="K25" s="36">
        <f t="shared" si="0"/>
        <v>2</v>
      </c>
      <c r="L25" s="20">
        <f t="shared" si="1"/>
        <v>1</v>
      </c>
      <c r="M25" s="126"/>
    </row>
    <row r="26" spans="2:13" x14ac:dyDescent="0.2">
      <c r="B26" s="81" t="s">
        <v>65</v>
      </c>
      <c r="C26" s="30" t="s">
        <v>66</v>
      </c>
      <c r="D26" s="31" t="s">
        <v>67</v>
      </c>
      <c r="E26" s="146" t="s">
        <v>68</v>
      </c>
      <c r="F26" s="32"/>
      <c r="G26" s="147">
        <v>7</v>
      </c>
      <c r="H26" s="147"/>
      <c r="I26" s="147"/>
      <c r="J26" s="148"/>
      <c r="K26" s="36">
        <f t="shared" si="0"/>
        <v>7</v>
      </c>
      <c r="L26" s="20">
        <f t="shared" si="1"/>
        <v>1</v>
      </c>
      <c r="M26" s="126"/>
    </row>
    <row r="27" spans="2:13" x14ac:dyDescent="0.2">
      <c r="B27" s="81"/>
      <c r="C27" s="30" t="s">
        <v>82</v>
      </c>
      <c r="D27" s="31" t="s">
        <v>83</v>
      </c>
      <c r="E27" s="146" t="s">
        <v>84</v>
      </c>
      <c r="F27" s="32"/>
      <c r="G27" s="147">
        <v>4</v>
      </c>
      <c r="H27" s="147"/>
      <c r="I27" s="147"/>
      <c r="J27" s="148"/>
      <c r="K27" s="36">
        <f t="shared" si="0"/>
        <v>4</v>
      </c>
      <c r="L27" s="20">
        <f t="shared" si="1"/>
        <v>1</v>
      </c>
      <c r="M27" s="126"/>
    </row>
    <row r="28" spans="2:13" x14ac:dyDescent="0.2">
      <c r="B28" s="32" t="s">
        <v>90</v>
      </c>
      <c r="C28" s="13" t="s">
        <v>205</v>
      </c>
      <c r="D28" s="14" t="s">
        <v>94</v>
      </c>
      <c r="E28" s="15" t="s">
        <v>95</v>
      </c>
      <c r="F28" s="32">
        <v>4</v>
      </c>
      <c r="G28" s="147"/>
      <c r="H28" s="147"/>
      <c r="I28" s="147"/>
      <c r="J28" s="148"/>
      <c r="K28" s="19">
        <f t="shared" si="0"/>
        <v>4</v>
      </c>
      <c r="L28" s="20">
        <f t="shared" si="1"/>
        <v>1</v>
      </c>
      <c r="M28" s="126"/>
    </row>
    <row r="29" spans="2:13" x14ac:dyDescent="0.2">
      <c r="B29" s="81" t="s">
        <v>97</v>
      </c>
      <c r="C29" s="13" t="s">
        <v>101</v>
      </c>
      <c r="D29" s="14" t="s">
        <v>102</v>
      </c>
      <c r="E29" s="15" t="s">
        <v>103</v>
      </c>
      <c r="F29" s="32">
        <v>4</v>
      </c>
      <c r="G29" s="147"/>
      <c r="H29" s="147"/>
      <c r="I29" s="147"/>
      <c r="J29" s="148">
        <v>2</v>
      </c>
      <c r="K29" s="19">
        <f t="shared" si="0"/>
        <v>6</v>
      </c>
      <c r="L29" s="20">
        <f t="shared" si="1"/>
        <v>1</v>
      </c>
      <c r="M29" s="126"/>
    </row>
    <row r="30" spans="2:13" x14ac:dyDescent="0.2">
      <c r="B30" s="81"/>
      <c r="C30" s="13" t="s">
        <v>101</v>
      </c>
      <c r="D30" s="14" t="s">
        <v>177</v>
      </c>
      <c r="E30" s="15" t="s">
        <v>178</v>
      </c>
      <c r="F30" s="32">
        <v>18</v>
      </c>
      <c r="G30" s="147"/>
      <c r="H30" s="147"/>
      <c r="I30" s="147">
        <v>1</v>
      </c>
      <c r="J30" s="148">
        <v>2</v>
      </c>
      <c r="K30" s="36">
        <f t="shared" si="0"/>
        <v>21</v>
      </c>
      <c r="L30" s="20">
        <f t="shared" si="1"/>
        <v>1</v>
      </c>
      <c r="M30" s="126"/>
    </row>
    <row r="31" spans="2:13" x14ac:dyDescent="0.2">
      <c r="B31" s="81"/>
      <c r="C31" s="30" t="s">
        <v>101</v>
      </c>
      <c r="D31" s="31" t="s">
        <v>104</v>
      </c>
      <c r="E31" s="32" t="s">
        <v>105</v>
      </c>
      <c r="F31" s="32">
        <v>2</v>
      </c>
      <c r="G31" s="147"/>
      <c r="H31" s="147"/>
      <c r="I31" s="147"/>
      <c r="J31" s="148"/>
      <c r="K31" s="36">
        <f t="shared" si="0"/>
        <v>2</v>
      </c>
      <c r="L31" s="20">
        <f t="shared" si="1"/>
        <v>1</v>
      </c>
      <c r="M31" s="126"/>
    </row>
    <row r="32" spans="2:13" x14ac:dyDescent="0.2">
      <c r="B32" s="81"/>
      <c r="C32" s="13" t="s">
        <v>106</v>
      </c>
      <c r="D32" s="14" t="s">
        <v>107</v>
      </c>
      <c r="E32" s="15" t="s">
        <v>108</v>
      </c>
      <c r="F32" s="15">
        <v>39</v>
      </c>
      <c r="G32" s="144">
        <v>29</v>
      </c>
      <c r="H32" s="144">
        <v>7</v>
      </c>
      <c r="I32" s="144">
        <v>15</v>
      </c>
      <c r="J32" s="145">
        <v>18</v>
      </c>
      <c r="K32" s="19">
        <f t="shared" si="0"/>
        <v>108</v>
      </c>
      <c r="L32" s="20">
        <f t="shared" si="1"/>
        <v>1</v>
      </c>
      <c r="M32" s="126"/>
    </row>
    <row r="33" spans="2:17" x14ac:dyDescent="0.2">
      <c r="B33" s="81"/>
      <c r="C33" s="13" t="s">
        <v>98</v>
      </c>
      <c r="D33" s="14" t="s">
        <v>99</v>
      </c>
      <c r="E33" s="15" t="s">
        <v>100</v>
      </c>
      <c r="F33" s="15">
        <v>39</v>
      </c>
      <c r="G33" s="144">
        <v>7</v>
      </c>
      <c r="H33" s="144">
        <v>1</v>
      </c>
      <c r="I33" s="144">
        <v>84</v>
      </c>
      <c r="J33" s="145">
        <v>26</v>
      </c>
      <c r="K33" s="19">
        <f t="shared" si="0"/>
        <v>157</v>
      </c>
      <c r="L33" s="20">
        <f t="shared" si="1"/>
        <v>1</v>
      </c>
      <c r="M33" s="126"/>
    </row>
    <row r="34" spans="2:17" x14ac:dyDescent="0.2">
      <c r="B34" s="81"/>
      <c r="C34" s="30" t="s">
        <v>112</v>
      </c>
      <c r="D34" s="31" t="s">
        <v>113</v>
      </c>
      <c r="E34" s="32" t="s">
        <v>114</v>
      </c>
      <c r="F34" s="32">
        <v>29</v>
      </c>
      <c r="G34" s="147">
        <v>1</v>
      </c>
      <c r="H34" s="147">
        <v>19</v>
      </c>
      <c r="I34" s="147"/>
      <c r="J34" s="148">
        <v>10</v>
      </c>
      <c r="K34" s="36">
        <f t="shared" si="0"/>
        <v>59</v>
      </c>
      <c r="L34" s="20">
        <f t="shared" si="1"/>
        <v>1</v>
      </c>
      <c r="M34" s="126"/>
    </row>
    <row r="35" spans="2:17" x14ac:dyDescent="0.2">
      <c r="B35" s="81"/>
      <c r="C35" s="30" t="s">
        <v>109</v>
      </c>
      <c r="D35" s="31" t="s">
        <v>110</v>
      </c>
      <c r="E35" s="146" t="s">
        <v>111</v>
      </c>
      <c r="F35" s="32"/>
      <c r="G35" s="147">
        <v>4</v>
      </c>
      <c r="H35" s="147">
        <v>1</v>
      </c>
      <c r="I35" s="147">
        <v>7</v>
      </c>
      <c r="J35" s="148">
        <v>20</v>
      </c>
      <c r="K35" s="36">
        <f t="shared" si="0"/>
        <v>32</v>
      </c>
      <c r="L35" s="20">
        <f t="shared" si="1"/>
        <v>1</v>
      </c>
      <c r="M35" s="126"/>
    </row>
    <row r="36" spans="2:17" x14ac:dyDescent="0.2">
      <c r="B36" s="81"/>
      <c r="C36" s="30" t="s">
        <v>115</v>
      </c>
      <c r="D36" s="31" t="s">
        <v>116</v>
      </c>
      <c r="E36" s="32" t="s">
        <v>117</v>
      </c>
      <c r="F36" s="32"/>
      <c r="G36" s="147">
        <v>2</v>
      </c>
      <c r="H36" s="147"/>
      <c r="I36" s="147"/>
      <c r="J36" s="148"/>
      <c r="K36" s="36">
        <f t="shared" si="0"/>
        <v>2</v>
      </c>
      <c r="L36" s="20">
        <f t="shared" si="1"/>
        <v>1</v>
      </c>
      <c r="M36" s="126"/>
    </row>
    <row r="37" spans="2:17" x14ac:dyDescent="0.2">
      <c r="B37" s="81"/>
      <c r="C37" s="13" t="s">
        <v>115</v>
      </c>
      <c r="D37" s="14" t="s">
        <v>118</v>
      </c>
      <c r="E37" s="15" t="s">
        <v>119</v>
      </c>
      <c r="F37" s="32">
        <v>15</v>
      </c>
      <c r="G37" s="147">
        <v>6</v>
      </c>
      <c r="H37" s="147">
        <v>9</v>
      </c>
      <c r="I37" s="147">
        <v>5</v>
      </c>
      <c r="J37" s="148">
        <v>3</v>
      </c>
      <c r="K37" s="36">
        <f t="shared" si="0"/>
        <v>38</v>
      </c>
      <c r="L37" s="20">
        <f t="shared" si="1"/>
        <v>1</v>
      </c>
      <c r="M37" s="126"/>
    </row>
    <row r="38" spans="2:17" x14ac:dyDescent="0.2">
      <c r="B38" s="81"/>
      <c r="C38" s="30" t="s">
        <v>115</v>
      </c>
      <c r="D38" s="31" t="s">
        <v>120</v>
      </c>
      <c r="E38" s="32" t="s">
        <v>121</v>
      </c>
      <c r="F38" s="15">
        <v>36</v>
      </c>
      <c r="G38" s="144">
        <v>3</v>
      </c>
      <c r="H38" s="144">
        <v>2</v>
      </c>
      <c r="I38" s="144">
        <v>5</v>
      </c>
      <c r="J38" s="145">
        <v>2</v>
      </c>
      <c r="K38" s="19">
        <f t="shared" si="0"/>
        <v>48</v>
      </c>
      <c r="L38" s="20">
        <f t="shared" si="1"/>
        <v>1</v>
      </c>
      <c r="M38" s="126"/>
    </row>
    <row r="39" spans="2:17" x14ac:dyDescent="0.2">
      <c r="B39" s="81"/>
      <c r="C39" s="30" t="s">
        <v>115</v>
      </c>
      <c r="D39" s="31" t="s">
        <v>122</v>
      </c>
      <c r="E39" s="153" t="s">
        <v>123</v>
      </c>
      <c r="F39" s="32"/>
      <c r="G39" s="147">
        <v>4</v>
      </c>
      <c r="H39" s="147"/>
      <c r="I39" s="147">
        <v>8</v>
      </c>
      <c r="J39" s="148">
        <v>2</v>
      </c>
      <c r="K39" s="36">
        <f t="shared" si="0"/>
        <v>14</v>
      </c>
      <c r="L39" s="20">
        <f t="shared" si="1"/>
        <v>1</v>
      </c>
      <c r="M39" s="126"/>
    </row>
    <row r="40" spans="2:17" x14ac:dyDescent="0.2">
      <c r="B40" s="81"/>
      <c r="C40" s="30" t="s">
        <v>115</v>
      </c>
      <c r="D40" s="80" t="s">
        <v>126</v>
      </c>
      <c r="E40" s="146" t="s">
        <v>127</v>
      </c>
      <c r="F40" s="47"/>
      <c r="G40" s="154">
        <v>1</v>
      </c>
      <c r="H40" s="154"/>
      <c r="I40" s="154">
        <v>1</v>
      </c>
      <c r="J40" s="155"/>
      <c r="K40" s="36">
        <f t="shared" si="0"/>
        <v>2</v>
      </c>
      <c r="L40" s="20">
        <f t="shared" si="1"/>
        <v>1</v>
      </c>
      <c r="M40" s="126"/>
    </row>
    <row r="41" spans="2:17" x14ac:dyDescent="0.2">
      <c r="B41" s="81"/>
      <c r="C41" s="115" t="s">
        <v>183</v>
      </c>
      <c r="D41" s="46" t="s">
        <v>184</v>
      </c>
      <c r="E41" s="156" t="s">
        <v>185</v>
      </c>
      <c r="F41" s="47"/>
      <c r="G41" s="154">
        <v>2</v>
      </c>
      <c r="H41" s="154"/>
      <c r="I41" s="154"/>
      <c r="J41" s="155"/>
      <c r="K41" s="36">
        <f t="shared" si="0"/>
        <v>2</v>
      </c>
      <c r="L41" s="20">
        <f t="shared" si="1"/>
        <v>1</v>
      </c>
      <c r="M41" s="126"/>
    </row>
    <row r="42" spans="2:17" x14ac:dyDescent="0.2">
      <c r="B42" s="81"/>
      <c r="C42" s="45" t="s">
        <v>183</v>
      </c>
      <c r="D42" s="46" t="s">
        <v>186</v>
      </c>
      <c r="E42" s="47" t="s">
        <v>187</v>
      </c>
      <c r="F42" s="40"/>
      <c r="G42" s="157">
        <v>1</v>
      </c>
      <c r="H42" s="157"/>
      <c r="I42" s="157"/>
      <c r="J42" s="158"/>
      <c r="K42" s="19">
        <f t="shared" si="0"/>
        <v>1</v>
      </c>
      <c r="L42" s="20">
        <f t="shared" si="1"/>
        <v>1</v>
      </c>
      <c r="M42" s="126"/>
    </row>
    <row r="43" spans="2:17" x14ac:dyDescent="0.2">
      <c r="B43" s="81"/>
      <c r="C43" s="30" t="s">
        <v>128</v>
      </c>
      <c r="D43" s="31" t="s">
        <v>129</v>
      </c>
      <c r="E43" s="32" t="s">
        <v>130</v>
      </c>
      <c r="F43" s="47"/>
      <c r="G43" s="154">
        <v>1</v>
      </c>
      <c r="H43" s="154"/>
      <c r="I43" s="154">
        <v>11</v>
      </c>
      <c r="J43" s="155">
        <v>8</v>
      </c>
      <c r="K43" s="36">
        <f t="shared" ref="K43:K44" si="2">SUM(F43:J43)</f>
        <v>20</v>
      </c>
      <c r="L43" s="20">
        <f>IF(K43&gt;0,1,0)</f>
        <v>1</v>
      </c>
      <c r="M43" s="126"/>
    </row>
    <row r="44" spans="2:17" x14ac:dyDescent="0.2">
      <c r="B44" s="81"/>
      <c r="C44" s="30" t="s">
        <v>128</v>
      </c>
      <c r="D44" s="31" t="s">
        <v>131</v>
      </c>
      <c r="E44" s="32" t="s">
        <v>132</v>
      </c>
      <c r="F44" s="47">
        <v>8</v>
      </c>
      <c r="G44" s="154">
        <v>7</v>
      </c>
      <c r="H44" s="154"/>
      <c r="I44" s="154">
        <v>12</v>
      </c>
      <c r="J44" s="155">
        <v>10</v>
      </c>
      <c r="K44" s="36">
        <f t="shared" si="2"/>
        <v>37</v>
      </c>
      <c r="L44" s="20">
        <f>IF(K44&gt;0,1,0)</f>
        <v>1</v>
      </c>
      <c r="M44" s="126"/>
    </row>
    <row r="45" spans="2:17" x14ac:dyDescent="0.2">
      <c r="B45" s="81"/>
      <c r="C45" s="38" t="s">
        <v>190</v>
      </c>
      <c r="D45" s="39" t="s">
        <v>191</v>
      </c>
      <c r="E45" s="40" t="s">
        <v>192</v>
      </c>
      <c r="F45" s="40">
        <v>1</v>
      </c>
      <c r="G45" s="157">
        <v>6</v>
      </c>
      <c r="H45" s="157"/>
      <c r="I45" s="157">
        <v>5</v>
      </c>
      <c r="J45" s="158">
        <v>1</v>
      </c>
      <c r="K45" s="19">
        <f t="shared" si="0"/>
        <v>13</v>
      </c>
      <c r="L45" s="20">
        <f t="shared" ref="L45:L46" si="3">IF(K45&gt;0,1,0)</f>
        <v>1</v>
      </c>
      <c r="M45" s="126"/>
    </row>
    <row r="46" spans="2:17" ht="13.5" thickBot="1" x14ac:dyDescent="0.25">
      <c r="B46" s="159"/>
      <c r="C46" s="67" t="s">
        <v>190</v>
      </c>
      <c r="D46" s="68" t="s">
        <v>193</v>
      </c>
      <c r="E46" s="69" t="s">
        <v>194</v>
      </c>
      <c r="F46" s="69"/>
      <c r="G46" s="163">
        <v>5</v>
      </c>
      <c r="H46" s="163"/>
      <c r="I46" s="163"/>
      <c r="J46" s="164"/>
      <c r="K46" s="165">
        <f t="shared" si="0"/>
        <v>5</v>
      </c>
      <c r="L46" s="20">
        <f t="shared" si="3"/>
        <v>1</v>
      </c>
      <c r="M46" s="126"/>
    </row>
    <row r="47" spans="2:17" x14ac:dyDescent="0.2">
      <c r="Q47" s="166"/>
    </row>
    <row r="48" spans="2:17" ht="15.75" x14ac:dyDescent="0.25">
      <c r="C48" s="359" t="s">
        <v>133</v>
      </c>
      <c r="D48" s="360">
        <f>SUM(L8:L46)</f>
        <v>39</v>
      </c>
      <c r="Q48" s="166"/>
    </row>
    <row r="49" spans="1:17" ht="15.75" x14ac:dyDescent="0.25">
      <c r="C49" s="359" t="s">
        <v>134</v>
      </c>
      <c r="D49" s="360">
        <f>SUM(K8:K46)</f>
        <v>834</v>
      </c>
      <c r="J49" s="76"/>
      <c r="K49" s="77"/>
      <c r="Q49" s="166"/>
    </row>
    <row r="50" spans="1:17" s="1" customFormat="1" x14ac:dyDescent="0.2">
      <c r="A50" s="123"/>
      <c r="B50" s="123"/>
      <c r="E50" s="167"/>
      <c r="F50" s="123"/>
      <c r="G50" s="123"/>
      <c r="H50" s="123"/>
      <c r="I50" s="123"/>
      <c r="J50" s="123"/>
      <c r="K50" s="123"/>
      <c r="L50" s="123"/>
      <c r="M50" s="123"/>
    </row>
  </sheetData>
  <sheetProtection sheet="1" objects="1" scenarios="1" selectLockedCells="1" selectUnlockedCells="1"/>
  <mergeCells count="7">
    <mergeCell ref="M6:M7"/>
    <mergeCell ref="B1:K1"/>
    <mergeCell ref="B3:K3"/>
    <mergeCell ref="B6:D6"/>
    <mergeCell ref="E6:E7"/>
    <mergeCell ref="F6:J6"/>
    <mergeCell ref="K6:K7"/>
  </mergeCells>
  <conditionalFormatting sqref="K8:K42 K45:K46">
    <cfRule type="cellIs" dxfId="1" priority="2" stopIfTrue="1" operator="equal">
      <formula>0</formula>
    </cfRule>
  </conditionalFormatting>
  <conditionalFormatting sqref="K43:K44">
    <cfRule type="cellIs" dxfId="0" priority="1" stopIfTrue="1" operator="equal">
      <formula>0</formula>
    </cfRule>
  </conditionalFormatting>
  <printOptions horizontalCentered="1"/>
  <pageMargins left="0.75" right="0.75" top="0.75" bottom="0.5" header="0.5" footer="0.5"/>
  <pageSetup scale="84" fitToHeight="3" orientation="landscape" horizontalDpi="429496729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4"/>
  <sheetViews>
    <sheetView showGridLines="0" workbookViewId="0">
      <pane ySplit="6" topLeftCell="A7" activePane="bottomLeft" state="frozen"/>
      <selection pane="bottomLeft" activeCell="L1" sqref="L1"/>
    </sheetView>
  </sheetViews>
  <sheetFormatPr defaultColWidth="7.75" defaultRowHeight="12.75" x14ac:dyDescent="0.2"/>
  <cols>
    <col min="1" max="1" width="2.125" style="123" customWidth="1"/>
    <col min="2" max="3" width="12.625" style="123" customWidth="1"/>
    <col min="4" max="4" width="11.25" style="123" customWidth="1"/>
    <col min="5" max="5" width="25.75" style="123" customWidth="1"/>
    <col min="6" max="6" width="10.5" style="303" customWidth="1"/>
    <col min="7" max="10" width="7.625" style="123" customWidth="1"/>
    <col min="11" max="11" width="10.625" style="303" customWidth="1"/>
    <col min="12" max="15" width="7.625" style="123" customWidth="1"/>
    <col min="16" max="16" width="10.625" style="303" customWidth="1"/>
    <col min="17" max="20" width="7.625" style="123" customWidth="1"/>
    <col min="21" max="21" width="10.625" style="123" customWidth="1"/>
    <col min="22" max="28" width="7.625" style="123" customWidth="1"/>
    <col min="29" max="16384" width="7.75" style="123"/>
  </cols>
  <sheetData>
    <row r="1" spans="1:22" s="76" customFormat="1" ht="17.25" customHeight="1" x14ac:dyDescent="0.25">
      <c r="B1" s="294" t="s">
        <v>237</v>
      </c>
      <c r="C1" s="294"/>
      <c r="D1" s="294"/>
      <c r="E1" s="294"/>
      <c r="F1" s="363" t="s">
        <v>244</v>
      </c>
      <c r="G1" s="294"/>
      <c r="H1" s="294"/>
      <c r="I1" s="294"/>
      <c r="J1" s="294"/>
      <c r="K1" s="333"/>
      <c r="L1" s="294"/>
      <c r="M1" s="294"/>
      <c r="N1" s="294"/>
      <c r="O1" s="294"/>
      <c r="P1" s="333"/>
      <c r="Q1" s="294"/>
      <c r="R1" s="294"/>
      <c r="S1" s="294"/>
      <c r="T1" s="294"/>
    </row>
    <row r="2" spans="1:22" ht="17.25" customHeight="1" x14ac:dyDescent="0.25">
      <c r="B2" s="294" t="s">
        <v>243</v>
      </c>
      <c r="C2" s="294"/>
      <c r="D2" s="294"/>
      <c r="E2" s="294"/>
      <c r="F2" s="333"/>
      <c r="G2" s="294"/>
      <c r="H2" s="294"/>
      <c r="I2" s="294"/>
      <c r="J2" s="294"/>
      <c r="K2" s="333"/>
      <c r="L2" s="294"/>
      <c r="M2" s="294"/>
      <c r="N2" s="294"/>
      <c r="O2" s="294"/>
      <c r="P2" s="333"/>
      <c r="Q2" s="294"/>
      <c r="R2" s="294"/>
      <c r="S2" s="294"/>
      <c r="T2" s="294"/>
      <c r="U2" s="122"/>
      <c r="V2" s="122"/>
    </row>
    <row r="3" spans="1:22" ht="12.75" customHeight="1" x14ac:dyDescent="0.25">
      <c r="B3" s="294"/>
      <c r="C3" s="294"/>
      <c r="D3" s="294"/>
      <c r="E3" s="294"/>
      <c r="F3" s="333"/>
      <c r="G3" s="294"/>
      <c r="H3" s="294"/>
      <c r="I3" s="294"/>
      <c r="J3" s="294"/>
      <c r="K3" s="333"/>
      <c r="L3" s="294"/>
      <c r="M3" s="294"/>
      <c r="N3" s="294"/>
      <c r="O3" s="294"/>
      <c r="P3" s="333"/>
      <c r="Q3" s="294"/>
      <c r="R3" s="294"/>
      <c r="S3" s="294"/>
      <c r="T3" s="294"/>
      <c r="U3" s="122"/>
      <c r="V3" s="122"/>
    </row>
    <row r="4" spans="1:22" ht="12.75" customHeight="1" thickBot="1" x14ac:dyDescent="0.25">
      <c r="B4" s="330"/>
      <c r="C4" s="330"/>
      <c r="D4" s="330"/>
      <c r="E4" s="330"/>
      <c r="F4" s="332"/>
      <c r="G4" s="330"/>
      <c r="H4" s="330"/>
      <c r="I4" s="331"/>
      <c r="J4" s="330"/>
      <c r="K4" s="332"/>
      <c r="L4" s="330"/>
      <c r="M4" s="330"/>
      <c r="N4" s="331"/>
      <c r="O4" s="330"/>
      <c r="P4" s="332"/>
      <c r="Q4" s="330"/>
      <c r="R4" s="331"/>
      <c r="S4" s="330"/>
      <c r="T4" s="330"/>
    </row>
    <row r="5" spans="1:22" ht="15.75" customHeight="1" x14ac:dyDescent="0.25">
      <c r="B5" s="373" t="s">
        <v>2</v>
      </c>
      <c r="C5" s="374"/>
      <c r="D5" s="375"/>
      <c r="E5" s="376" t="s">
        <v>3</v>
      </c>
      <c r="F5" s="334"/>
      <c r="G5" s="349">
        <v>2007</v>
      </c>
      <c r="H5" s="350">
        <v>2010</v>
      </c>
      <c r="I5" s="350">
        <v>2013</v>
      </c>
      <c r="J5" s="351">
        <v>2016</v>
      </c>
      <c r="K5" s="343"/>
      <c r="L5" s="349">
        <v>2006</v>
      </c>
      <c r="M5" s="350">
        <v>2009</v>
      </c>
      <c r="N5" s="350">
        <v>2012</v>
      </c>
      <c r="O5" s="351">
        <v>2015</v>
      </c>
      <c r="P5" s="338"/>
      <c r="Q5" s="355">
        <v>2008</v>
      </c>
      <c r="R5" s="350">
        <v>2011</v>
      </c>
      <c r="S5" s="350">
        <v>2014</v>
      </c>
      <c r="T5" s="351">
        <v>2017</v>
      </c>
      <c r="U5" s="126"/>
      <c r="V5" s="371"/>
    </row>
    <row r="6" spans="1:22" ht="15.75" thickBot="1" x14ac:dyDescent="0.25">
      <c r="B6" s="298" t="s">
        <v>7</v>
      </c>
      <c r="C6" s="299" t="s">
        <v>8</v>
      </c>
      <c r="D6" s="297" t="s">
        <v>9</v>
      </c>
      <c r="E6" s="377"/>
      <c r="F6" s="335"/>
      <c r="G6" s="352" t="s">
        <v>234</v>
      </c>
      <c r="H6" s="353" t="s">
        <v>234</v>
      </c>
      <c r="I6" s="353" t="s">
        <v>234</v>
      </c>
      <c r="J6" s="354" t="s">
        <v>234</v>
      </c>
      <c r="K6" s="344"/>
      <c r="L6" s="352" t="s">
        <v>233</v>
      </c>
      <c r="M6" s="353" t="s">
        <v>233</v>
      </c>
      <c r="N6" s="353" t="s">
        <v>233</v>
      </c>
      <c r="O6" s="354" t="s">
        <v>233</v>
      </c>
      <c r="P6" s="339"/>
      <c r="Q6" s="356" t="s">
        <v>235</v>
      </c>
      <c r="R6" s="353" t="s">
        <v>235</v>
      </c>
      <c r="S6" s="353" t="s">
        <v>235</v>
      </c>
      <c r="T6" s="354" t="s">
        <v>235</v>
      </c>
      <c r="U6" s="133"/>
      <c r="V6" s="371"/>
    </row>
    <row r="7" spans="1:22" x14ac:dyDescent="0.2">
      <c r="B7" s="221" t="s">
        <v>16</v>
      </c>
      <c r="C7" s="135" t="s">
        <v>17</v>
      </c>
      <c r="D7" s="136" t="s">
        <v>18</v>
      </c>
      <c r="E7" s="137" t="s">
        <v>19</v>
      </c>
      <c r="F7" s="167"/>
      <c r="G7" s="134">
        <v>85</v>
      </c>
      <c r="H7" s="357">
        <v>154</v>
      </c>
      <c r="I7" s="357">
        <v>86</v>
      </c>
      <c r="J7" s="141">
        <v>135</v>
      </c>
      <c r="K7" s="345"/>
      <c r="L7" s="138">
        <v>174</v>
      </c>
      <c r="M7" s="140">
        <v>116</v>
      </c>
      <c r="N7" s="358">
        <v>49</v>
      </c>
      <c r="O7" s="141">
        <v>56</v>
      </c>
      <c r="P7" s="340"/>
      <c r="Q7" s="134">
        <v>61</v>
      </c>
      <c r="R7" s="357">
        <v>64</v>
      </c>
      <c r="S7" s="357">
        <v>24</v>
      </c>
      <c r="T7" s="141">
        <v>14</v>
      </c>
      <c r="U7" s="20"/>
      <c r="V7" s="126"/>
    </row>
    <row r="8" spans="1:22" x14ac:dyDescent="0.2">
      <c r="B8" s="81"/>
      <c r="C8" s="13" t="s">
        <v>207</v>
      </c>
      <c r="D8" s="14" t="s">
        <v>135</v>
      </c>
      <c r="E8" s="142" t="s">
        <v>136</v>
      </c>
      <c r="F8" s="167"/>
      <c r="G8" s="32"/>
      <c r="H8" s="300">
        <v>1</v>
      </c>
      <c r="I8" s="300"/>
      <c r="J8" s="301"/>
      <c r="K8" s="345"/>
      <c r="L8" s="47"/>
      <c r="M8" s="147"/>
      <c r="N8" s="317">
        <v>5</v>
      </c>
      <c r="O8" s="301"/>
      <c r="P8" s="340"/>
      <c r="Q8" s="32">
        <v>20</v>
      </c>
      <c r="R8" s="300">
        <v>8</v>
      </c>
      <c r="S8" s="300">
        <v>12</v>
      </c>
      <c r="T8" s="301"/>
      <c r="U8" s="20"/>
      <c r="V8" s="126"/>
    </row>
    <row r="9" spans="1:22" x14ac:dyDescent="0.2">
      <c r="B9" s="94" t="s">
        <v>20</v>
      </c>
      <c r="C9" s="13" t="s">
        <v>21</v>
      </c>
      <c r="D9" s="14" t="s">
        <v>22</v>
      </c>
      <c r="E9" s="142" t="s">
        <v>23</v>
      </c>
      <c r="F9" s="167"/>
      <c r="G9" s="32"/>
      <c r="H9" s="147">
        <v>36</v>
      </c>
      <c r="I9" s="300">
        <v>2</v>
      </c>
      <c r="J9" s="301">
        <v>2</v>
      </c>
      <c r="K9" s="345"/>
      <c r="L9" s="47">
        <v>1</v>
      </c>
      <c r="M9" s="147">
        <v>7</v>
      </c>
      <c r="N9" s="317"/>
      <c r="O9" s="301">
        <v>7</v>
      </c>
      <c r="P9" s="340"/>
      <c r="Q9" s="32">
        <v>6</v>
      </c>
      <c r="R9" s="300"/>
      <c r="S9" s="147">
        <v>4</v>
      </c>
      <c r="T9" s="301">
        <v>3</v>
      </c>
      <c r="U9" s="20"/>
      <c r="V9" s="126"/>
    </row>
    <row r="10" spans="1:22" s="1" customFormat="1" x14ac:dyDescent="0.2">
      <c r="A10" s="123"/>
      <c r="B10" s="81"/>
      <c r="C10" s="30" t="s">
        <v>21</v>
      </c>
      <c r="D10" s="31" t="s">
        <v>197</v>
      </c>
      <c r="E10" s="146" t="s">
        <v>198</v>
      </c>
      <c r="F10" s="167"/>
      <c r="G10" s="32"/>
      <c r="H10" s="147"/>
      <c r="I10" s="300"/>
      <c r="J10" s="148">
        <v>1</v>
      </c>
      <c r="K10" s="152"/>
      <c r="L10" s="47"/>
      <c r="M10" s="147"/>
      <c r="N10" s="317"/>
      <c r="O10" s="301">
        <v>10</v>
      </c>
      <c r="P10" s="340"/>
      <c r="Q10" s="32"/>
      <c r="R10" s="300"/>
      <c r="S10" s="147"/>
      <c r="T10" s="301"/>
      <c r="U10" s="20"/>
      <c r="V10" s="126"/>
    </row>
    <row r="11" spans="1:22" x14ac:dyDescent="0.2">
      <c r="B11" s="81"/>
      <c r="C11" s="13" t="s">
        <v>21</v>
      </c>
      <c r="D11" s="14" t="s">
        <v>24</v>
      </c>
      <c r="E11" s="142" t="s">
        <v>25</v>
      </c>
      <c r="F11" s="167"/>
      <c r="G11" s="32">
        <v>5</v>
      </c>
      <c r="H11" s="147">
        <v>4</v>
      </c>
      <c r="I11" s="147">
        <v>3</v>
      </c>
      <c r="J11" s="148">
        <v>4</v>
      </c>
      <c r="K11" s="152"/>
      <c r="L11" s="47"/>
      <c r="M11" s="147">
        <v>20</v>
      </c>
      <c r="N11" s="317"/>
      <c r="O11" s="148">
        <v>4</v>
      </c>
      <c r="P11" s="341"/>
      <c r="Q11" s="32">
        <v>4</v>
      </c>
      <c r="R11" s="147">
        <v>8</v>
      </c>
      <c r="S11" s="147">
        <v>6</v>
      </c>
      <c r="T11" s="148">
        <v>2</v>
      </c>
      <c r="U11" s="20"/>
      <c r="V11" s="126"/>
    </row>
    <row r="12" spans="1:22" x14ac:dyDescent="0.2">
      <c r="B12" s="81"/>
      <c r="C12" s="30" t="s">
        <v>21</v>
      </c>
      <c r="D12" s="31" t="s">
        <v>137</v>
      </c>
      <c r="E12" s="146" t="s">
        <v>138</v>
      </c>
      <c r="F12" s="167"/>
      <c r="G12" s="32"/>
      <c r="H12" s="147">
        <v>10</v>
      </c>
      <c r="I12" s="147"/>
      <c r="J12" s="148"/>
      <c r="K12" s="152"/>
      <c r="L12" s="47"/>
      <c r="M12" s="147">
        <v>2</v>
      </c>
      <c r="N12" s="317">
        <v>4</v>
      </c>
      <c r="O12" s="148"/>
      <c r="P12" s="341"/>
      <c r="Q12" s="32">
        <v>4</v>
      </c>
      <c r="R12" s="147">
        <v>5</v>
      </c>
      <c r="S12" s="147">
        <v>3</v>
      </c>
      <c r="T12" s="148">
        <v>4</v>
      </c>
      <c r="U12" s="20"/>
      <c r="V12" s="126"/>
    </row>
    <row r="13" spans="1:22" ht="13.5" customHeight="1" x14ac:dyDescent="0.2">
      <c r="B13" s="94" t="s">
        <v>26</v>
      </c>
      <c r="C13" s="30" t="s">
        <v>27</v>
      </c>
      <c r="D13" s="31" t="s">
        <v>139</v>
      </c>
      <c r="E13" s="146" t="s">
        <v>140</v>
      </c>
      <c r="F13" s="167"/>
      <c r="G13" s="32"/>
      <c r="H13" s="147"/>
      <c r="I13" s="147">
        <v>1</v>
      </c>
      <c r="J13" s="148">
        <v>3</v>
      </c>
      <c r="K13" s="152"/>
      <c r="L13" s="47"/>
      <c r="M13" s="147"/>
      <c r="N13" s="317"/>
      <c r="O13" s="148"/>
      <c r="P13" s="341"/>
      <c r="Q13" s="32"/>
      <c r="R13" s="147"/>
      <c r="S13" s="147">
        <v>2</v>
      </c>
      <c r="T13" s="148"/>
      <c r="U13" s="20"/>
      <c r="V13" s="126"/>
    </row>
    <row r="14" spans="1:22" x14ac:dyDescent="0.2">
      <c r="A14" s="151"/>
      <c r="B14" s="81"/>
      <c r="C14" s="30" t="s">
        <v>28</v>
      </c>
      <c r="D14" s="31" t="s">
        <v>142</v>
      </c>
      <c r="E14" s="146" t="s">
        <v>143</v>
      </c>
      <c r="F14" s="167"/>
      <c r="G14" s="32">
        <v>19</v>
      </c>
      <c r="H14" s="147">
        <v>2</v>
      </c>
      <c r="I14" s="147"/>
      <c r="J14" s="148">
        <v>21</v>
      </c>
      <c r="K14" s="152"/>
      <c r="L14" s="32">
        <v>17</v>
      </c>
      <c r="M14" s="147">
        <v>20</v>
      </c>
      <c r="N14" s="317">
        <v>108</v>
      </c>
      <c r="O14" s="148">
        <v>18</v>
      </c>
      <c r="P14" s="341"/>
      <c r="Q14" s="32">
        <v>68</v>
      </c>
      <c r="R14" s="147">
        <v>4</v>
      </c>
      <c r="S14" s="147">
        <v>24</v>
      </c>
      <c r="T14" s="148">
        <v>20</v>
      </c>
      <c r="U14" s="20"/>
      <c r="V14" s="126"/>
    </row>
    <row r="15" spans="1:22" x14ac:dyDescent="0.2">
      <c r="B15" s="81"/>
      <c r="C15" s="30" t="s">
        <v>28</v>
      </c>
      <c r="D15" s="31" t="s">
        <v>195</v>
      </c>
      <c r="E15" s="146" t="s">
        <v>141</v>
      </c>
      <c r="F15" s="167"/>
      <c r="G15" s="32"/>
      <c r="H15" s="147"/>
      <c r="I15" s="147">
        <v>6</v>
      </c>
      <c r="J15" s="148">
        <v>17</v>
      </c>
      <c r="K15" s="152"/>
      <c r="L15" s="32"/>
      <c r="M15" s="147"/>
      <c r="N15" s="317"/>
      <c r="O15" s="148">
        <v>25</v>
      </c>
      <c r="P15" s="341"/>
      <c r="Q15" s="32"/>
      <c r="R15" s="147"/>
      <c r="S15" s="147">
        <v>23</v>
      </c>
      <c r="T15" s="148"/>
      <c r="U15" s="20"/>
      <c r="V15" s="126"/>
    </row>
    <row r="16" spans="1:22" x14ac:dyDescent="0.2">
      <c r="B16" s="81"/>
      <c r="C16" s="30" t="s">
        <v>28</v>
      </c>
      <c r="D16" s="31" t="s">
        <v>29</v>
      </c>
      <c r="E16" s="146" t="s">
        <v>30</v>
      </c>
      <c r="F16" s="167"/>
      <c r="G16" s="32">
        <v>8</v>
      </c>
      <c r="H16" s="147">
        <v>50</v>
      </c>
      <c r="I16" s="147">
        <v>33</v>
      </c>
      <c r="J16" s="148">
        <v>88</v>
      </c>
      <c r="K16" s="152"/>
      <c r="L16" s="32">
        <v>6</v>
      </c>
      <c r="M16" s="147">
        <v>77</v>
      </c>
      <c r="N16" s="317">
        <v>85</v>
      </c>
      <c r="O16" s="148">
        <v>30</v>
      </c>
      <c r="P16" s="341"/>
      <c r="Q16" s="32">
        <v>35</v>
      </c>
      <c r="R16" s="147">
        <v>69</v>
      </c>
      <c r="S16" s="147">
        <v>66</v>
      </c>
      <c r="T16" s="148">
        <v>12</v>
      </c>
      <c r="U16" s="20"/>
      <c r="V16" s="126"/>
    </row>
    <row r="17" spans="2:22" x14ac:dyDescent="0.2">
      <c r="B17" s="149"/>
      <c r="C17" s="13" t="s">
        <v>28</v>
      </c>
      <c r="D17" s="14" t="s">
        <v>31</v>
      </c>
      <c r="E17" s="142" t="s">
        <v>32</v>
      </c>
      <c r="F17" s="167"/>
      <c r="G17" s="32">
        <v>97</v>
      </c>
      <c r="H17" s="147">
        <v>50</v>
      </c>
      <c r="I17" s="147">
        <v>3</v>
      </c>
      <c r="J17" s="148">
        <v>8</v>
      </c>
      <c r="K17" s="152"/>
      <c r="L17" s="32">
        <v>56</v>
      </c>
      <c r="M17" s="147">
        <v>98</v>
      </c>
      <c r="N17" s="317">
        <v>6</v>
      </c>
      <c r="O17" s="148">
        <v>16</v>
      </c>
      <c r="P17" s="341"/>
      <c r="Q17" s="32">
        <v>43</v>
      </c>
      <c r="R17" s="147">
        <v>36</v>
      </c>
      <c r="S17" s="147">
        <v>15</v>
      </c>
      <c r="T17" s="148">
        <v>41</v>
      </c>
      <c r="U17" s="20"/>
      <c r="V17" s="126"/>
    </row>
    <row r="18" spans="2:22" x14ac:dyDescent="0.2">
      <c r="B18" s="81"/>
      <c r="C18" s="30" t="s">
        <v>28</v>
      </c>
      <c r="D18" s="14" t="s">
        <v>33</v>
      </c>
      <c r="E18" s="142" t="s">
        <v>34</v>
      </c>
      <c r="F18" s="167"/>
      <c r="G18" s="32">
        <v>17</v>
      </c>
      <c r="H18" s="147">
        <v>150</v>
      </c>
      <c r="I18" s="147">
        <v>12</v>
      </c>
      <c r="J18" s="148">
        <v>47</v>
      </c>
      <c r="K18" s="152"/>
      <c r="L18" s="32">
        <v>35</v>
      </c>
      <c r="M18" s="147">
        <v>53</v>
      </c>
      <c r="N18" s="317">
        <v>82</v>
      </c>
      <c r="O18" s="148">
        <v>10</v>
      </c>
      <c r="P18" s="341"/>
      <c r="Q18" s="32">
        <v>29</v>
      </c>
      <c r="R18" s="147">
        <v>2</v>
      </c>
      <c r="S18" s="147">
        <v>5</v>
      </c>
      <c r="T18" s="148">
        <v>11</v>
      </c>
      <c r="U18" s="20"/>
      <c r="V18" s="126"/>
    </row>
    <row r="19" spans="2:22" x14ac:dyDescent="0.2">
      <c r="B19" s="81"/>
      <c r="C19" s="30" t="s">
        <v>28</v>
      </c>
      <c r="D19" s="31" t="s">
        <v>144</v>
      </c>
      <c r="E19" s="146" t="s">
        <v>145</v>
      </c>
      <c r="F19" s="167"/>
      <c r="G19" s="32">
        <v>20</v>
      </c>
      <c r="H19" s="147">
        <v>1</v>
      </c>
      <c r="I19" s="147"/>
      <c r="J19" s="148">
        <v>10</v>
      </c>
      <c r="K19" s="152"/>
      <c r="L19" s="32">
        <v>23</v>
      </c>
      <c r="M19" s="147">
        <v>43</v>
      </c>
      <c r="N19" s="317">
        <v>23</v>
      </c>
      <c r="O19" s="148">
        <v>34</v>
      </c>
      <c r="P19" s="341"/>
      <c r="Q19" s="32">
        <v>39</v>
      </c>
      <c r="R19" s="147">
        <v>1</v>
      </c>
      <c r="S19" s="147">
        <v>11</v>
      </c>
      <c r="T19" s="148">
        <v>42</v>
      </c>
      <c r="U19" s="20"/>
      <c r="V19" s="126"/>
    </row>
    <row r="20" spans="2:22" x14ac:dyDescent="0.2">
      <c r="B20" s="81"/>
      <c r="C20" s="30" t="s">
        <v>35</v>
      </c>
      <c r="D20" s="31" t="s">
        <v>36</v>
      </c>
      <c r="E20" s="146" t="s">
        <v>37</v>
      </c>
      <c r="F20" s="167"/>
      <c r="G20" s="32">
        <v>36</v>
      </c>
      <c r="H20" s="147">
        <v>26</v>
      </c>
      <c r="I20" s="147">
        <v>76</v>
      </c>
      <c r="J20" s="148">
        <v>49</v>
      </c>
      <c r="K20" s="152"/>
      <c r="L20" s="47">
        <v>6</v>
      </c>
      <c r="M20" s="147">
        <v>5</v>
      </c>
      <c r="N20" s="317"/>
      <c r="O20" s="148">
        <v>30</v>
      </c>
      <c r="P20" s="341"/>
      <c r="Q20" s="32">
        <v>1</v>
      </c>
      <c r="R20" s="147">
        <v>253</v>
      </c>
      <c r="S20" s="147">
        <v>6</v>
      </c>
      <c r="T20" s="148">
        <v>4</v>
      </c>
      <c r="U20" s="20"/>
      <c r="V20" s="126"/>
    </row>
    <row r="21" spans="2:22" x14ac:dyDescent="0.2">
      <c r="B21" s="81"/>
      <c r="C21" s="30" t="s">
        <v>35</v>
      </c>
      <c r="D21" s="31" t="s">
        <v>146</v>
      </c>
      <c r="E21" s="146" t="s">
        <v>147</v>
      </c>
      <c r="F21" s="167"/>
      <c r="G21" s="32">
        <v>1</v>
      </c>
      <c r="H21" s="147">
        <v>2</v>
      </c>
      <c r="I21" s="147"/>
      <c r="J21" s="148">
        <v>14</v>
      </c>
      <c r="K21" s="152"/>
      <c r="L21" s="47"/>
      <c r="M21" s="147">
        <v>3</v>
      </c>
      <c r="N21" s="317"/>
      <c r="O21" s="148"/>
      <c r="P21" s="341"/>
      <c r="Q21" s="32"/>
      <c r="R21" s="147"/>
      <c r="S21" s="147">
        <v>19</v>
      </c>
      <c r="T21" s="148">
        <v>10</v>
      </c>
      <c r="U21" s="20"/>
      <c r="V21" s="126"/>
    </row>
    <row r="22" spans="2:22" x14ac:dyDescent="0.2">
      <c r="B22" s="81"/>
      <c r="C22" s="30" t="s">
        <v>35</v>
      </c>
      <c r="D22" s="31" t="s">
        <v>38</v>
      </c>
      <c r="E22" s="146" t="s">
        <v>39</v>
      </c>
      <c r="F22" s="167"/>
      <c r="G22" s="32">
        <v>30</v>
      </c>
      <c r="H22" s="147">
        <v>303</v>
      </c>
      <c r="I22" s="147">
        <v>970</v>
      </c>
      <c r="J22" s="148">
        <v>31</v>
      </c>
      <c r="K22" s="152"/>
      <c r="L22" s="47">
        <v>41</v>
      </c>
      <c r="M22" s="147">
        <v>265</v>
      </c>
      <c r="N22" s="317">
        <v>267</v>
      </c>
      <c r="O22" s="148">
        <v>66</v>
      </c>
      <c r="P22" s="341"/>
      <c r="Q22" s="32">
        <v>32</v>
      </c>
      <c r="R22" s="147">
        <v>321</v>
      </c>
      <c r="S22" s="147">
        <v>52</v>
      </c>
      <c r="T22" s="148">
        <v>9</v>
      </c>
      <c r="U22" s="20"/>
      <c r="V22" s="126"/>
    </row>
    <row r="23" spans="2:22" x14ac:dyDescent="0.2">
      <c r="B23" s="81"/>
      <c r="C23" s="13" t="s">
        <v>35</v>
      </c>
      <c r="D23" s="14" t="s">
        <v>148</v>
      </c>
      <c r="E23" s="142" t="s">
        <v>149</v>
      </c>
      <c r="F23" s="167"/>
      <c r="G23" s="32"/>
      <c r="H23" s="147">
        <v>20</v>
      </c>
      <c r="I23" s="147"/>
      <c r="J23" s="148">
        <v>17</v>
      </c>
      <c r="K23" s="152"/>
      <c r="L23" s="47"/>
      <c r="M23" s="147">
        <v>17</v>
      </c>
      <c r="N23" s="317">
        <v>9</v>
      </c>
      <c r="O23" s="148"/>
      <c r="P23" s="341"/>
      <c r="Q23" s="32">
        <v>2</v>
      </c>
      <c r="R23" s="147">
        <v>1</v>
      </c>
      <c r="S23" s="147">
        <v>1</v>
      </c>
      <c r="T23" s="148">
        <v>1</v>
      </c>
      <c r="U23" s="20"/>
      <c r="V23" s="126"/>
    </row>
    <row r="24" spans="2:22" x14ac:dyDescent="0.2">
      <c r="B24" s="81"/>
      <c r="C24" s="13" t="s">
        <v>35</v>
      </c>
      <c r="D24" s="14" t="s">
        <v>40</v>
      </c>
      <c r="E24" s="142" t="s">
        <v>41</v>
      </c>
      <c r="F24" s="167"/>
      <c r="G24" s="32">
        <v>4</v>
      </c>
      <c r="H24" s="147">
        <v>22</v>
      </c>
      <c r="I24" s="147">
        <v>51</v>
      </c>
      <c r="J24" s="148">
        <v>22</v>
      </c>
      <c r="K24" s="152"/>
      <c r="L24" s="47">
        <v>27</v>
      </c>
      <c r="M24" s="147">
        <v>125</v>
      </c>
      <c r="N24" s="317">
        <v>1</v>
      </c>
      <c r="O24" s="148">
        <v>1</v>
      </c>
      <c r="P24" s="341"/>
      <c r="Q24" s="32">
        <v>4</v>
      </c>
      <c r="R24" s="147">
        <v>42</v>
      </c>
      <c r="S24" s="147">
        <v>1</v>
      </c>
      <c r="T24" s="148">
        <v>37</v>
      </c>
      <c r="U24" s="20"/>
      <c r="V24" s="126"/>
    </row>
    <row r="25" spans="2:22" x14ac:dyDescent="0.2">
      <c r="B25" s="81"/>
      <c r="C25" s="30" t="s">
        <v>35</v>
      </c>
      <c r="D25" s="31" t="s">
        <v>42</v>
      </c>
      <c r="E25" s="146" t="s">
        <v>43</v>
      </c>
      <c r="F25" s="167"/>
      <c r="G25" s="32">
        <v>5</v>
      </c>
      <c r="H25" s="147">
        <v>8</v>
      </c>
      <c r="I25" s="147">
        <v>5</v>
      </c>
      <c r="J25" s="148">
        <v>1</v>
      </c>
      <c r="K25" s="152"/>
      <c r="L25" s="32"/>
      <c r="M25" s="147">
        <v>8</v>
      </c>
      <c r="N25" s="317">
        <v>1</v>
      </c>
      <c r="O25" s="148">
        <v>16</v>
      </c>
      <c r="P25" s="341"/>
      <c r="Q25" s="32">
        <v>9</v>
      </c>
      <c r="R25" s="147"/>
      <c r="S25" s="147">
        <v>1</v>
      </c>
      <c r="T25" s="148"/>
      <c r="U25" s="20"/>
      <c r="V25" s="126"/>
    </row>
    <row r="26" spans="2:22" x14ac:dyDescent="0.2">
      <c r="B26" s="81"/>
      <c r="C26" s="30" t="s">
        <v>35</v>
      </c>
      <c r="D26" s="31" t="s">
        <v>150</v>
      </c>
      <c r="E26" s="146" t="s">
        <v>151</v>
      </c>
      <c r="F26" s="167"/>
      <c r="G26" s="32"/>
      <c r="H26" s="147">
        <v>353</v>
      </c>
      <c r="I26" s="147"/>
      <c r="J26" s="148">
        <v>38</v>
      </c>
      <c r="K26" s="152"/>
      <c r="L26" s="32"/>
      <c r="M26" s="147">
        <v>18</v>
      </c>
      <c r="N26" s="317"/>
      <c r="O26" s="148"/>
      <c r="P26" s="341"/>
      <c r="Q26" s="32"/>
      <c r="R26" s="147"/>
      <c r="S26" s="147"/>
      <c r="T26" s="148"/>
      <c r="U26" s="20"/>
      <c r="V26" s="126"/>
    </row>
    <row r="27" spans="2:22" x14ac:dyDescent="0.2">
      <c r="B27" s="81"/>
      <c r="C27" s="256" t="s">
        <v>35</v>
      </c>
      <c r="D27" s="257" t="s">
        <v>199</v>
      </c>
      <c r="E27" s="258" t="s">
        <v>200</v>
      </c>
      <c r="F27" s="292"/>
      <c r="G27" s="32"/>
      <c r="H27" s="147"/>
      <c r="I27" s="147"/>
      <c r="J27" s="148"/>
      <c r="K27" s="152"/>
      <c r="L27" s="32"/>
      <c r="M27" s="147"/>
      <c r="N27" s="317"/>
      <c r="O27" s="148">
        <v>10</v>
      </c>
      <c r="P27" s="341"/>
      <c r="Q27" s="32"/>
      <c r="R27" s="147"/>
      <c r="S27" s="147">
        <v>15</v>
      </c>
      <c r="T27" s="148"/>
      <c r="U27" s="20"/>
      <c r="V27" s="126"/>
    </row>
    <row r="28" spans="2:22" x14ac:dyDescent="0.2">
      <c r="B28" s="81"/>
      <c r="C28" s="30" t="s">
        <v>44</v>
      </c>
      <c r="D28" s="31" t="s">
        <v>45</v>
      </c>
      <c r="E28" s="146" t="s">
        <v>46</v>
      </c>
      <c r="F28" s="167"/>
      <c r="G28" s="32">
        <v>2</v>
      </c>
      <c r="H28" s="147">
        <v>100</v>
      </c>
      <c r="I28" s="147">
        <v>2</v>
      </c>
      <c r="J28" s="148">
        <v>1</v>
      </c>
      <c r="K28" s="152"/>
      <c r="L28" s="32">
        <v>2</v>
      </c>
      <c r="M28" s="147">
        <v>4000</v>
      </c>
      <c r="N28" s="317"/>
      <c r="O28" s="148">
        <v>9</v>
      </c>
      <c r="P28" s="341"/>
      <c r="Q28" s="32"/>
      <c r="R28" s="147">
        <v>101</v>
      </c>
      <c r="S28" s="147">
        <v>4</v>
      </c>
      <c r="T28" s="148"/>
      <c r="U28" s="20"/>
      <c r="V28" s="126"/>
    </row>
    <row r="29" spans="2:22" x14ac:dyDescent="0.2">
      <c r="B29" s="81"/>
      <c r="C29" s="30" t="s">
        <v>44</v>
      </c>
      <c r="D29" s="31" t="s">
        <v>152</v>
      </c>
      <c r="E29" s="146" t="s">
        <v>153</v>
      </c>
      <c r="F29" s="167"/>
      <c r="G29" s="32">
        <v>4</v>
      </c>
      <c r="H29" s="147">
        <v>4</v>
      </c>
      <c r="I29" s="147"/>
      <c r="J29" s="148"/>
      <c r="K29" s="152"/>
      <c r="L29" s="32">
        <v>6</v>
      </c>
      <c r="M29" s="147"/>
      <c r="N29" s="317">
        <v>4</v>
      </c>
      <c r="O29" s="148">
        <v>20</v>
      </c>
      <c r="P29" s="341"/>
      <c r="Q29" s="32">
        <v>7</v>
      </c>
      <c r="R29" s="147">
        <v>14</v>
      </c>
      <c r="S29" s="147">
        <v>22</v>
      </c>
      <c r="T29" s="148"/>
      <c r="U29" s="20"/>
      <c r="V29" s="126"/>
    </row>
    <row r="30" spans="2:22" x14ac:dyDescent="0.2">
      <c r="B30" s="81"/>
      <c r="C30" s="30" t="s">
        <v>44</v>
      </c>
      <c r="D30" s="31" t="s">
        <v>47</v>
      </c>
      <c r="E30" s="146" t="s">
        <v>48</v>
      </c>
      <c r="F30" s="167"/>
      <c r="G30" s="32">
        <v>11</v>
      </c>
      <c r="H30" s="147">
        <v>69</v>
      </c>
      <c r="I30" s="147">
        <v>81</v>
      </c>
      <c r="J30" s="148">
        <v>53</v>
      </c>
      <c r="K30" s="152"/>
      <c r="L30" s="32">
        <v>28</v>
      </c>
      <c r="M30" s="147">
        <v>183</v>
      </c>
      <c r="N30" s="317">
        <v>191</v>
      </c>
      <c r="O30" s="148">
        <v>29</v>
      </c>
      <c r="P30" s="341"/>
      <c r="Q30" s="32">
        <v>256</v>
      </c>
      <c r="R30" s="147">
        <v>37</v>
      </c>
      <c r="S30" s="147">
        <v>160</v>
      </c>
      <c r="T30" s="148">
        <v>8</v>
      </c>
      <c r="U30" s="20"/>
      <c r="V30" s="126"/>
    </row>
    <row r="31" spans="2:22" x14ac:dyDescent="0.2">
      <c r="B31" s="81"/>
      <c r="C31" s="30" t="s">
        <v>44</v>
      </c>
      <c r="D31" s="31" t="s">
        <v>49</v>
      </c>
      <c r="E31" s="146" t="s">
        <v>50</v>
      </c>
      <c r="F31" s="167"/>
      <c r="G31" s="32">
        <v>19</v>
      </c>
      <c r="H31" s="147">
        <v>64</v>
      </c>
      <c r="I31" s="147">
        <v>79</v>
      </c>
      <c r="J31" s="148">
        <v>42</v>
      </c>
      <c r="K31" s="152"/>
      <c r="L31" s="32">
        <v>7</v>
      </c>
      <c r="M31" s="147">
        <v>240</v>
      </c>
      <c r="N31" s="317">
        <v>64</v>
      </c>
      <c r="O31" s="148">
        <v>66</v>
      </c>
      <c r="P31" s="341"/>
      <c r="Q31" s="32">
        <v>73</v>
      </c>
      <c r="R31" s="147">
        <v>57</v>
      </c>
      <c r="S31" s="147">
        <v>119</v>
      </c>
      <c r="T31" s="148">
        <v>15</v>
      </c>
      <c r="U31" s="20"/>
      <c r="V31" s="126"/>
    </row>
    <row r="32" spans="2:22" x14ac:dyDescent="0.2">
      <c r="B32" s="15"/>
      <c r="C32" s="13" t="s">
        <v>225</v>
      </c>
      <c r="D32" s="14" t="s">
        <v>226</v>
      </c>
      <c r="E32" s="142" t="s">
        <v>227</v>
      </c>
      <c r="F32" s="167"/>
      <c r="G32" s="32"/>
      <c r="H32" s="147"/>
      <c r="I32" s="147"/>
      <c r="J32" s="148">
        <v>2</v>
      </c>
      <c r="K32" s="152"/>
      <c r="L32" s="32"/>
      <c r="M32" s="147"/>
      <c r="N32" s="317"/>
      <c r="O32" s="148"/>
      <c r="P32" s="341"/>
      <c r="Q32" s="32"/>
      <c r="R32" s="147"/>
      <c r="S32" s="147"/>
      <c r="T32" s="148"/>
      <c r="U32" s="20"/>
      <c r="V32" s="126"/>
    </row>
    <row r="33" spans="1:26" x14ac:dyDescent="0.2">
      <c r="B33" s="81" t="s">
        <v>51</v>
      </c>
      <c r="C33" s="370" t="s">
        <v>52</v>
      </c>
      <c r="D33" s="31" t="s">
        <v>154</v>
      </c>
      <c r="E33" s="146" t="s">
        <v>155</v>
      </c>
      <c r="F33" s="167"/>
      <c r="G33" s="32"/>
      <c r="H33" s="147"/>
      <c r="I33" s="147">
        <v>1</v>
      </c>
      <c r="J33" s="148">
        <v>3</v>
      </c>
      <c r="K33" s="152"/>
      <c r="L33" s="32"/>
      <c r="M33" s="147"/>
      <c r="N33" s="317"/>
      <c r="O33" s="148"/>
      <c r="P33" s="341"/>
      <c r="Q33" s="32"/>
      <c r="R33" s="147"/>
      <c r="S33" s="147"/>
      <c r="T33" s="148"/>
      <c r="U33" s="1"/>
      <c r="V33" s="126"/>
    </row>
    <row r="34" spans="1:26" x14ac:dyDescent="0.2">
      <c r="B34" s="94" t="s">
        <v>53</v>
      </c>
      <c r="C34" s="30" t="s">
        <v>54</v>
      </c>
      <c r="D34" s="31" t="s">
        <v>55</v>
      </c>
      <c r="E34" s="146" t="s">
        <v>56</v>
      </c>
      <c r="F34" s="167"/>
      <c r="G34" s="32">
        <v>18</v>
      </c>
      <c r="H34" s="147">
        <v>18</v>
      </c>
      <c r="I34" s="147">
        <v>24</v>
      </c>
      <c r="J34" s="148">
        <v>20</v>
      </c>
      <c r="K34" s="152"/>
      <c r="L34" s="32">
        <v>52</v>
      </c>
      <c r="M34" s="147">
        <v>35</v>
      </c>
      <c r="N34" s="317">
        <v>68</v>
      </c>
      <c r="O34" s="148">
        <v>56</v>
      </c>
      <c r="P34" s="341"/>
      <c r="Q34" s="32">
        <v>82</v>
      </c>
      <c r="R34" s="147">
        <v>58</v>
      </c>
      <c r="S34" s="147">
        <v>63</v>
      </c>
      <c r="T34" s="148">
        <v>17</v>
      </c>
      <c r="U34" s="20"/>
      <c r="V34" s="126"/>
    </row>
    <row r="35" spans="1:26" x14ac:dyDescent="0.2">
      <c r="B35" s="81"/>
      <c r="C35" s="30" t="s">
        <v>54</v>
      </c>
      <c r="D35" s="31" t="s">
        <v>57</v>
      </c>
      <c r="E35" s="146" t="s">
        <v>58</v>
      </c>
      <c r="F35" s="167"/>
      <c r="G35" s="32">
        <v>7</v>
      </c>
      <c r="H35" s="147">
        <v>4</v>
      </c>
      <c r="I35" s="147">
        <v>6</v>
      </c>
      <c r="J35" s="148">
        <v>4</v>
      </c>
      <c r="K35" s="152"/>
      <c r="L35" s="32">
        <v>13</v>
      </c>
      <c r="M35" s="147">
        <v>4</v>
      </c>
      <c r="N35" s="317">
        <v>5</v>
      </c>
      <c r="O35" s="148">
        <v>5</v>
      </c>
      <c r="P35" s="341"/>
      <c r="Q35" s="32"/>
      <c r="R35" s="147">
        <v>1</v>
      </c>
      <c r="S35" s="147">
        <v>1</v>
      </c>
      <c r="T35" s="148">
        <v>2</v>
      </c>
      <c r="U35" s="20"/>
      <c r="V35" s="126"/>
    </row>
    <row r="36" spans="1:26" x14ac:dyDescent="0.2">
      <c r="B36" s="81"/>
      <c r="C36" s="30" t="s">
        <v>156</v>
      </c>
      <c r="D36" s="31" t="s">
        <v>157</v>
      </c>
      <c r="E36" s="146" t="s">
        <v>158</v>
      </c>
      <c r="F36" s="167"/>
      <c r="G36" s="32"/>
      <c r="H36" s="147"/>
      <c r="I36" s="147"/>
      <c r="J36" s="148"/>
      <c r="K36" s="152"/>
      <c r="L36" s="32"/>
      <c r="M36" s="147">
        <v>1</v>
      </c>
      <c r="N36" s="317">
        <v>1</v>
      </c>
      <c r="O36" s="148"/>
      <c r="P36" s="341"/>
      <c r="Q36" s="32">
        <v>5</v>
      </c>
      <c r="R36" s="147">
        <v>1</v>
      </c>
      <c r="S36" s="147">
        <v>1</v>
      </c>
      <c r="T36" s="148"/>
      <c r="U36" s="20"/>
      <c r="V36" s="126"/>
    </row>
    <row r="37" spans="1:26" x14ac:dyDescent="0.2">
      <c r="B37" s="81"/>
      <c r="C37" s="30" t="s">
        <v>59</v>
      </c>
      <c r="D37" s="31" t="s">
        <v>60</v>
      </c>
      <c r="E37" s="146" t="s">
        <v>61</v>
      </c>
      <c r="F37" s="167"/>
      <c r="G37" s="32">
        <v>1</v>
      </c>
      <c r="H37" s="147"/>
      <c r="I37" s="147">
        <v>3</v>
      </c>
      <c r="J37" s="148">
        <v>1</v>
      </c>
      <c r="K37" s="152"/>
      <c r="L37" s="32"/>
      <c r="M37" s="147">
        <v>1</v>
      </c>
      <c r="N37" s="317"/>
      <c r="O37" s="148"/>
      <c r="P37" s="341"/>
      <c r="Q37" s="32"/>
      <c r="R37" s="147"/>
      <c r="S37" s="147"/>
      <c r="T37" s="148"/>
      <c r="U37" s="20"/>
      <c r="V37" s="126"/>
    </row>
    <row r="38" spans="1:26" x14ac:dyDescent="0.2">
      <c r="B38" s="81"/>
      <c r="C38" s="13" t="s">
        <v>62</v>
      </c>
      <c r="D38" s="14" t="s">
        <v>63</v>
      </c>
      <c r="E38" s="142" t="s">
        <v>64</v>
      </c>
      <c r="F38" s="167"/>
      <c r="G38" s="32"/>
      <c r="H38" s="147"/>
      <c r="I38" s="147">
        <v>1</v>
      </c>
      <c r="J38" s="148"/>
      <c r="K38" s="152"/>
      <c r="L38" s="32"/>
      <c r="M38" s="147"/>
      <c r="N38" s="317"/>
      <c r="O38" s="148">
        <v>1</v>
      </c>
      <c r="P38" s="341"/>
      <c r="Q38" s="32"/>
      <c r="R38" s="147"/>
      <c r="S38" s="147"/>
      <c r="T38" s="148"/>
      <c r="U38" s="20"/>
      <c r="V38" s="126"/>
    </row>
    <row r="39" spans="1:26" x14ac:dyDescent="0.2">
      <c r="B39" s="94" t="s">
        <v>65</v>
      </c>
      <c r="C39" s="30" t="s">
        <v>66</v>
      </c>
      <c r="D39" s="31" t="s">
        <v>67</v>
      </c>
      <c r="E39" s="146" t="s">
        <v>68</v>
      </c>
      <c r="F39" s="167"/>
      <c r="G39" s="32">
        <v>18</v>
      </c>
      <c r="H39" s="147">
        <v>16</v>
      </c>
      <c r="I39" s="147">
        <v>3</v>
      </c>
      <c r="J39" s="148">
        <v>11</v>
      </c>
      <c r="K39" s="152"/>
      <c r="L39" s="32">
        <v>8</v>
      </c>
      <c r="M39" s="147">
        <v>8</v>
      </c>
      <c r="N39" s="317">
        <v>6</v>
      </c>
      <c r="O39" s="148">
        <v>6</v>
      </c>
      <c r="P39" s="341"/>
      <c r="Q39" s="32">
        <v>11</v>
      </c>
      <c r="R39" s="147">
        <v>12</v>
      </c>
      <c r="S39" s="147">
        <v>1</v>
      </c>
      <c r="T39" s="148">
        <v>7</v>
      </c>
      <c r="U39" s="20"/>
      <c r="V39" s="126"/>
    </row>
    <row r="40" spans="1:26" x14ac:dyDescent="0.2">
      <c r="B40" s="37"/>
      <c r="C40" s="45" t="s">
        <v>75</v>
      </c>
      <c r="D40" s="46" t="s">
        <v>78</v>
      </c>
      <c r="E40" s="194" t="s">
        <v>79</v>
      </c>
      <c r="G40" s="32"/>
      <c r="H40" s="147">
        <v>2</v>
      </c>
      <c r="I40" s="147">
        <v>1</v>
      </c>
      <c r="J40" s="148">
        <v>1</v>
      </c>
      <c r="K40" s="152"/>
      <c r="L40" s="32"/>
      <c r="M40" s="147"/>
      <c r="N40" s="317"/>
      <c r="O40" s="148"/>
      <c r="P40" s="341"/>
      <c r="Q40" s="32"/>
      <c r="R40" s="147"/>
      <c r="S40" s="147"/>
      <c r="T40" s="148"/>
      <c r="U40" s="20"/>
      <c r="V40" s="126"/>
    </row>
    <row r="41" spans="1:26" x14ac:dyDescent="0.2">
      <c r="B41" s="37"/>
      <c r="C41" s="38" t="s">
        <v>75</v>
      </c>
      <c r="D41" s="39" t="s">
        <v>76</v>
      </c>
      <c r="E41" s="336" t="s">
        <v>77</v>
      </c>
      <c r="G41" s="32">
        <v>4</v>
      </c>
      <c r="H41" s="147">
        <v>10</v>
      </c>
      <c r="I41" s="147">
        <v>14</v>
      </c>
      <c r="J41" s="148">
        <v>8</v>
      </c>
      <c r="K41" s="152"/>
      <c r="L41" s="32"/>
      <c r="M41" s="147"/>
      <c r="N41" s="317"/>
      <c r="O41" s="148"/>
      <c r="P41" s="341"/>
      <c r="Q41" s="32"/>
      <c r="R41" s="147"/>
      <c r="S41" s="147"/>
      <c r="T41" s="148"/>
      <c r="U41" s="20"/>
      <c r="V41" s="126"/>
    </row>
    <row r="42" spans="1:26" x14ac:dyDescent="0.2">
      <c r="B42" s="37"/>
      <c r="C42" s="45" t="s">
        <v>216</v>
      </c>
      <c r="D42" s="46" t="s">
        <v>80</v>
      </c>
      <c r="E42" s="194" t="s">
        <v>159</v>
      </c>
      <c r="G42" s="32">
        <v>1</v>
      </c>
      <c r="H42" s="147">
        <v>2</v>
      </c>
      <c r="I42" s="147">
        <v>1</v>
      </c>
      <c r="J42" s="148"/>
      <c r="K42" s="152"/>
      <c r="L42" s="32"/>
      <c r="M42" s="147"/>
      <c r="N42" s="317"/>
      <c r="O42" s="148"/>
      <c r="P42" s="341"/>
      <c r="Q42" s="32"/>
      <c r="R42" s="147"/>
      <c r="S42" s="147"/>
      <c r="T42" s="148"/>
      <c r="U42" s="1"/>
      <c r="V42" s="126"/>
    </row>
    <row r="43" spans="1:26" x14ac:dyDescent="0.2">
      <c r="B43" s="37"/>
      <c r="C43" s="30" t="s">
        <v>75</v>
      </c>
      <c r="D43" s="31" t="s">
        <v>160</v>
      </c>
      <c r="E43" s="146" t="s">
        <v>232</v>
      </c>
      <c r="F43" s="167"/>
      <c r="G43" s="32"/>
      <c r="H43" s="147"/>
      <c r="I43" s="147">
        <v>3</v>
      </c>
      <c r="J43" s="148"/>
      <c r="K43" s="152"/>
      <c r="L43" s="32"/>
      <c r="M43" s="147"/>
      <c r="N43" s="317"/>
      <c r="O43" s="148"/>
      <c r="P43" s="341"/>
      <c r="Q43" s="32"/>
      <c r="R43" s="147"/>
      <c r="S43" s="147"/>
      <c r="T43" s="148"/>
      <c r="U43" s="20"/>
      <c r="V43" s="126"/>
    </row>
    <row r="44" spans="1:26" x14ac:dyDescent="0.2">
      <c r="B44" s="37"/>
      <c r="C44" s="45" t="s">
        <v>69</v>
      </c>
      <c r="D44" s="46" t="s">
        <v>70</v>
      </c>
      <c r="E44" s="194" t="s">
        <v>161</v>
      </c>
      <c r="G44" s="32">
        <v>6</v>
      </c>
      <c r="H44" s="49">
        <v>17</v>
      </c>
      <c r="I44" s="147">
        <v>36</v>
      </c>
      <c r="J44" s="148">
        <v>16</v>
      </c>
      <c r="K44" s="152"/>
      <c r="L44" s="32"/>
      <c r="M44" s="147"/>
      <c r="N44" s="317"/>
      <c r="O44" s="148"/>
      <c r="P44" s="341"/>
      <c r="Q44" s="32"/>
      <c r="R44" s="147"/>
      <c r="S44" s="147"/>
      <c r="T44" s="148"/>
      <c r="U44" s="20"/>
      <c r="V44" s="126"/>
    </row>
    <row r="45" spans="1:26" x14ac:dyDescent="0.2">
      <c r="B45" s="37"/>
      <c r="C45" s="45" t="s">
        <v>72</v>
      </c>
      <c r="D45" s="46" t="s">
        <v>73</v>
      </c>
      <c r="E45" s="194" t="s">
        <v>74</v>
      </c>
      <c r="G45" s="32">
        <v>2</v>
      </c>
      <c r="H45" s="49"/>
      <c r="I45" s="147">
        <v>2</v>
      </c>
      <c r="J45" s="148">
        <v>1</v>
      </c>
      <c r="K45" s="152"/>
      <c r="L45" s="32">
        <v>5</v>
      </c>
      <c r="M45" s="147">
        <v>5</v>
      </c>
      <c r="N45" s="317">
        <v>3</v>
      </c>
      <c r="O45" s="148">
        <v>1</v>
      </c>
      <c r="P45" s="341"/>
      <c r="Q45" s="32">
        <v>1</v>
      </c>
      <c r="R45" s="147"/>
      <c r="S45" s="147"/>
      <c r="T45" s="148"/>
      <c r="U45" s="20"/>
      <c r="V45" s="126"/>
    </row>
    <row r="46" spans="1:26" x14ac:dyDescent="0.2">
      <c r="B46" s="81"/>
      <c r="C46" s="45" t="s">
        <v>162</v>
      </c>
      <c r="D46" s="46" t="s">
        <v>163</v>
      </c>
      <c r="E46" s="194" t="s">
        <v>164</v>
      </c>
      <c r="G46" s="32"/>
      <c r="H46" s="49">
        <v>1</v>
      </c>
      <c r="I46" s="147"/>
      <c r="J46" s="148"/>
      <c r="K46" s="152"/>
      <c r="L46" s="32"/>
      <c r="M46" s="147"/>
      <c r="N46" s="317"/>
      <c r="O46" s="148"/>
      <c r="P46" s="341"/>
      <c r="Q46" s="32"/>
      <c r="R46" s="147"/>
      <c r="S46" s="147"/>
      <c r="T46" s="148"/>
      <c r="U46" s="20"/>
      <c r="Z46" s="166"/>
    </row>
    <row r="47" spans="1:26" x14ac:dyDescent="0.2">
      <c r="B47" s="81"/>
      <c r="C47" s="30" t="s">
        <v>82</v>
      </c>
      <c r="D47" s="31" t="s">
        <v>83</v>
      </c>
      <c r="E47" s="146" t="s">
        <v>84</v>
      </c>
      <c r="F47" s="167"/>
      <c r="G47" s="32">
        <v>5</v>
      </c>
      <c r="H47" s="49">
        <v>46</v>
      </c>
      <c r="I47" s="320">
        <v>7</v>
      </c>
      <c r="J47" s="148">
        <v>17</v>
      </c>
      <c r="K47" s="152"/>
      <c r="L47" s="32">
        <v>6</v>
      </c>
      <c r="M47" s="147">
        <v>1</v>
      </c>
      <c r="N47" s="317">
        <v>10</v>
      </c>
      <c r="O47" s="148"/>
      <c r="P47" s="341"/>
      <c r="Q47" s="32">
        <v>1</v>
      </c>
      <c r="R47" s="147"/>
      <c r="S47" s="147"/>
      <c r="T47" s="148">
        <v>4</v>
      </c>
      <c r="U47" s="20"/>
      <c r="Z47" s="166"/>
    </row>
    <row r="48" spans="1:26" s="1" customFormat="1" x14ac:dyDescent="0.2">
      <c r="A48" s="123"/>
      <c r="B48" s="15"/>
      <c r="C48" s="45" t="s">
        <v>85</v>
      </c>
      <c r="D48" s="46" t="s">
        <v>86</v>
      </c>
      <c r="E48" s="194" t="s">
        <v>87</v>
      </c>
      <c r="F48" s="303"/>
      <c r="G48" s="32"/>
      <c r="H48" s="49">
        <v>3</v>
      </c>
      <c r="I48" s="317">
        <v>10</v>
      </c>
      <c r="J48" s="50">
        <v>1</v>
      </c>
      <c r="K48" s="190"/>
      <c r="L48" s="32"/>
      <c r="M48" s="147"/>
      <c r="N48" s="317"/>
      <c r="O48" s="148"/>
      <c r="P48" s="341"/>
      <c r="Q48" s="32"/>
      <c r="R48" s="147"/>
      <c r="S48" s="147"/>
      <c r="T48" s="148"/>
      <c r="U48" s="123"/>
      <c r="V48" s="123"/>
    </row>
    <row r="49" spans="2:20" x14ac:dyDescent="0.2">
      <c r="B49" s="149" t="s">
        <v>88</v>
      </c>
      <c r="C49" s="199" t="s">
        <v>89</v>
      </c>
      <c r="D49" s="200" t="s">
        <v>165</v>
      </c>
      <c r="E49" s="337" t="s">
        <v>166</v>
      </c>
      <c r="G49" s="32"/>
      <c r="H49" s="49">
        <v>2</v>
      </c>
      <c r="I49" s="317"/>
      <c r="J49" s="50"/>
      <c r="K49" s="190"/>
      <c r="L49" s="32"/>
      <c r="M49" s="147"/>
      <c r="N49" s="317"/>
      <c r="O49" s="148"/>
      <c r="P49" s="341"/>
      <c r="Q49" s="32"/>
      <c r="R49" s="147"/>
      <c r="S49" s="147"/>
      <c r="T49" s="148"/>
    </row>
    <row r="50" spans="2:20" x14ac:dyDescent="0.2">
      <c r="B50" s="149"/>
      <c r="C50" s="30" t="s">
        <v>89</v>
      </c>
      <c r="D50" s="31" t="s">
        <v>229</v>
      </c>
      <c r="E50" s="146" t="s">
        <v>230</v>
      </c>
      <c r="F50" s="167"/>
      <c r="G50" s="32"/>
      <c r="H50" s="49"/>
      <c r="I50" s="317"/>
      <c r="J50" s="50">
        <v>1</v>
      </c>
      <c r="K50" s="190"/>
      <c r="L50" s="32"/>
      <c r="M50" s="147"/>
      <c r="N50" s="317"/>
      <c r="O50" s="148"/>
      <c r="P50" s="341"/>
      <c r="Q50" s="32"/>
      <c r="R50" s="147"/>
      <c r="S50" s="147"/>
      <c r="T50" s="148"/>
    </row>
    <row r="51" spans="2:20" x14ac:dyDescent="0.2">
      <c r="B51" s="40"/>
      <c r="C51" s="30" t="s">
        <v>89</v>
      </c>
      <c r="D51" s="31" t="s">
        <v>18</v>
      </c>
      <c r="E51" s="146" t="s">
        <v>167</v>
      </c>
      <c r="F51" s="167"/>
      <c r="G51" s="32"/>
      <c r="H51" s="49"/>
      <c r="I51" s="317">
        <v>1</v>
      </c>
      <c r="J51" s="50"/>
      <c r="K51" s="190"/>
      <c r="L51" s="32"/>
      <c r="M51" s="147"/>
      <c r="N51" s="317"/>
      <c r="O51" s="148"/>
      <c r="P51" s="341"/>
      <c r="Q51" s="32"/>
      <c r="R51" s="147"/>
      <c r="S51" s="147"/>
      <c r="T51" s="148"/>
    </row>
    <row r="52" spans="2:20" x14ac:dyDescent="0.2">
      <c r="B52" s="15" t="s">
        <v>203</v>
      </c>
      <c r="C52" s="45" t="s">
        <v>168</v>
      </c>
      <c r="D52" s="46" t="s">
        <v>204</v>
      </c>
      <c r="E52" s="194" t="s">
        <v>169</v>
      </c>
      <c r="G52" s="32">
        <v>1</v>
      </c>
      <c r="H52" s="49">
        <v>5</v>
      </c>
      <c r="I52" s="317"/>
      <c r="J52" s="148">
        <v>4</v>
      </c>
      <c r="K52" s="152"/>
      <c r="L52" s="32"/>
      <c r="M52" s="49">
        <v>1</v>
      </c>
      <c r="N52" s="317">
        <v>1</v>
      </c>
      <c r="O52" s="148">
        <v>1</v>
      </c>
      <c r="P52" s="341"/>
      <c r="Q52" s="32">
        <v>2</v>
      </c>
      <c r="R52" s="147"/>
      <c r="S52" s="147"/>
      <c r="T52" s="148"/>
    </row>
    <row r="53" spans="2:20" x14ac:dyDescent="0.2">
      <c r="B53" s="94" t="s">
        <v>90</v>
      </c>
      <c r="C53" s="13" t="s">
        <v>205</v>
      </c>
      <c r="D53" s="14" t="s">
        <v>94</v>
      </c>
      <c r="E53" s="142" t="s">
        <v>95</v>
      </c>
      <c r="F53" s="167"/>
      <c r="G53" s="48">
        <v>11</v>
      </c>
      <c r="H53" s="147">
        <v>14</v>
      </c>
      <c r="I53" s="317">
        <v>5</v>
      </c>
      <c r="J53" s="148">
        <v>14</v>
      </c>
      <c r="K53" s="152"/>
      <c r="L53" s="32">
        <v>1</v>
      </c>
      <c r="M53" s="49">
        <v>11</v>
      </c>
      <c r="N53" s="317">
        <v>6</v>
      </c>
      <c r="O53" s="148">
        <v>3</v>
      </c>
      <c r="P53" s="341"/>
      <c r="Q53" s="32">
        <v>2</v>
      </c>
      <c r="R53" s="147">
        <v>1</v>
      </c>
      <c r="S53" s="147">
        <v>3</v>
      </c>
      <c r="T53" s="148">
        <v>4</v>
      </c>
    </row>
    <row r="54" spans="2:20" x14ac:dyDescent="0.2">
      <c r="B54" s="81"/>
      <c r="C54" s="30" t="s">
        <v>96</v>
      </c>
      <c r="D54" s="31" t="s">
        <v>172</v>
      </c>
      <c r="E54" s="146" t="s">
        <v>173</v>
      </c>
      <c r="F54" s="167"/>
      <c r="G54" s="48"/>
      <c r="H54" s="147"/>
      <c r="I54" s="317">
        <v>4</v>
      </c>
      <c r="J54" s="148"/>
      <c r="K54" s="152"/>
      <c r="L54" s="32"/>
      <c r="M54" s="49"/>
      <c r="N54" s="317"/>
      <c r="O54" s="148"/>
      <c r="P54" s="341"/>
      <c r="Q54" s="32"/>
      <c r="R54" s="147"/>
      <c r="S54" s="147"/>
      <c r="T54" s="148"/>
    </row>
    <row r="55" spans="2:20" x14ac:dyDescent="0.2">
      <c r="B55" s="81"/>
      <c r="C55" s="30" t="s">
        <v>217</v>
      </c>
      <c r="D55" s="31" t="s">
        <v>170</v>
      </c>
      <c r="E55" s="146" t="s">
        <v>171</v>
      </c>
      <c r="F55" s="167"/>
      <c r="G55" s="48"/>
      <c r="H55" s="49"/>
      <c r="I55" s="317">
        <v>1</v>
      </c>
      <c r="J55" s="148"/>
      <c r="K55" s="152"/>
      <c r="L55" s="32"/>
      <c r="M55" s="49"/>
      <c r="N55" s="317"/>
      <c r="O55" s="148"/>
      <c r="P55" s="341"/>
      <c r="Q55" s="32"/>
      <c r="R55" s="147"/>
      <c r="S55" s="147"/>
      <c r="T55" s="148"/>
    </row>
    <row r="56" spans="2:20" x14ac:dyDescent="0.2">
      <c r="B56" s="81"/>
      <c r="C56" s="30" t="s">
        <v>217</v>
      </c>
      <c r="D56" s="31" t="s">
        <v>92</v>
      </c>
      <c r="E56" s="146" t="s">
        <v>93</v>
      </c>
      <c r="F56" s="167"/>
      <c r="G56" s="48">
        <v>4</v>
      </c>
      <c r="H56" s="147">
        <v>4</v>
      </c>
      <c r="I56" s="317">
        <v>39</v>
      </c>
      <c r="J56" s="148">
        <v>4</v>
      </c>
      <c r="K56" s="152"/>
      <c r="L56" s="32"/>
      <c r="M56" s="49"/>
      <c r="N56" s="317"/>
      <c r="O56" s="148"/>
      <c r="P56" s="341"/>
      <c r="Q56" s="32"/>
      <c r="R56" s="147"/>
      <c r="S56" s="147"/>
      <c r="T56" s="148"/>
    </row>
    <row r="57" spans="2:20" x14ac:dyDescent="0.2">
      <c r="B57" s="15"/>
      <c r="C57" s="45" t="s">
        <v>174</v>
      </c>
      <c r="D57" s="46" t="s">
        <v>175</v>
      </c>
      <c r="E57" s="194" t="s">
        <v>176</v>
      </c>
      <c r="G57" s="48"/>
      <c r="H57" s="147">
        <v>2</v>
      </c>
      <c r="I57" s="317"/>
      <c r="J57" s="148"/>
      <c r="K57" s="152"/>
      <c r="L57" s="32"/>
      <c r="M57" s="49"/>
      <c r="N57" s="317"/>
      <c r="O57" s="148"/>
      <c r="P57" s="341"/>
      <c r="Q57" s="32"/>
      <c r="R57" s="147"/>
      <c r="S57" s="147"/>
      <c r="T57" s="148"/>
    </row>
    <row r="58" spans="2:20" x14ac:dyDescent="0.2">
      <c r="B58" s="81" t="s">
        <v>97</v>
      </c>
      <c r="C58" s="13" t="s">
        <v>98</v>
      </c>
      <c r="D58" s="14" t="s">
        <v>99</v>
      </c>
      <c r="E58" s="142" t="s">
        <v>100</v>
      </c>
      <c r="F58" s="167"/>
      <c r="G58" s="48">
        <v>281</v>
      </c>
      <c r="H58" s="49">
        <v>545</v>
      </c>
      <c r="I58" s="317">
        <v>273</v>
      </c>
      <c r="J58" s="50">
        <v>167</v>
      </c>
      <c r="K58" s="190"/>
      <c r="L58" s="32">
        <v>415</v>
      </c>
      <c r="M58" s="49">
        <v>1056</v>
      </c>
      <c r="N58" s="317">
        <v>609</v>
      </c>
      <c r="O58" s="148">
        <v>493</v>
      </c>
      <c r="P58" s="341"/>
      <c r="Q58" s="32">
        <v>295</v>
      </c>
      <c r="R58" s="147">
        <v>239</v>
      </c>
      <c r="S58" s="147">
        <v>261</v>
      </c>
      <c r="T58" s="148">
        <v>157</v>
      </c>
    </row>
    <row r="59" spans="2:20" x14ac:dyDescent="0.2">
      <c r="B59" s="81"/>
      <c r="C59" s="13" t="s">
        <v>101</v>
      </c>
      <c r="D59" s="14" t="s">
        <v>102</v>
      </c>
      <c r="E59" s="142" t="s">
        <v>103</v>
      </c>
      <c r="F59" s="167"/>
      <c r="G59" s="48">
        <v>4</v>
      </c>
      <c r="H59" s="49">
        <v>4</v>
      </c>
      <c r="I59" s="317">
        <v>2</v>
      </c>
      <c r="J59" s="148">
        <v>9</v>
      </c>
      <c r="K59" s="152"/>
      <c r="L59" s="32">
        <v>2</v>
      </c>
      <c r="M59" s="49">
        <v>3</v>
      </c>
      <c r="N59" s="317">
        <v>1</v>
      </c>
      <c r="O59" s="148">
        <v>2</v>
      </c>
      <c r="P59" s="341"/>
      <c r="Q59" s="48">
        <v>2</v>
      </c>
      <c r="R59" s="147"/>
      <c r="S59" s="147">
        <v>1</v>
      </c>
      <c r="T59" s="148">
        <v>6</v>
      </c>
    </row>
    <row r="60" spans="2:20" x14ac:dyDescent="0.2">
      <c r="B60" s="81"/>
      <c r="C60" s="13" t="s">
        <v>101</v>
      </c>
      <c r="D60" s="14" t="s">
        <v>177</v>
      </c>
      <c r="E60" s="142" t="s">
        <v>178</v>
      </c>
      <c r="F60" s="167"/>
      <c r="G60" s="48">
        <v>2</v>
      </c>
      <c r="H60" s="49"/>
      <c r="I60" s="317"/>
      <c r="J60" s="148">
        <v>8</v>
      </c>
      <c r="K60" s="152"/>
      <c r="L60" s="32">
        <v>80</v>
      </c>
      <c r="M60" s="49">
        <v>38</v>
      </c>
      <c r="N60" s="317">
        <v>109</v>
      </c>
      <c r="O60" s="148">
        <v>55</v>
      </c>
      <c r="P60" s="341"/>
      <c r="Q60" s="48">
        <v>37</v>
      </c>
      <c r="R60" s="147">
        <v>27</v>
      </c>
      <c r="S60" s="147">
        <v>63</v>
      </c>
      <c r="T60" s="148">
        <v>21</v>
      </c>
    </row>
    <row r="61" spans="2:20" x14ac:dyDescent="0.2">
      <c r="B61" s="81"/>
      <c r="C61" s="30" t="s">
        <v>101</v>
      </c>
      <c r="D61" s="31" t="s">
        <v>104</v>
      </c>
      <c r="E61" s="146" t="s">
        <v>105</v>
      </c>
      <c r="F61" s="167"/>
      <c r="G61" s="48">
        <v>5</v>
      </c>
      <c r="H61" s="49"/>
      <c r="I61" s="320">
        <v>2</v>
      </c>
      <c r="J61" s="148">
        <v>2</v>
      </c>
      <c r="K61" s="152"/>
      <c r="L61" s="32"/>
      <c r="M61" s="49"/>
      <c r="N61" s="317"/>
      <c r="O61" s="148">
        <v>1</v>
      </c>
      <c r="P61" s="341"/>
      <c r="Q61" s="48"/>
      <c r="R61" s="147"/>
      <c r="S61" s="147"/>
      <c r="T61" s="148">
        <v>2</v>
      </c>
    </row>
    <row r="62" spans="2:20" x14ac:dyDescent="0.2">
      <c r="B62" s="81"/>
      <c r="C62" s="13" t="s">
        <v>106</v>
      </c>
      <c r="D62" s="14" t="s">
        <v>107</v>
      </c>
      <c r="E62" s="142" t="s">
        <v>108</v>
      </c>
      <c r="F62" s="167"/>
      <c r="G62" s="32">
        <v>88</v>
      </c>
      <c r="H62" s="147">
        <v>99</v>
      </c>
      <c r="I62" s="320">
        <v>154</v>
      </c>
      <c r="J62" s="148">
        <v>66</v>
      </c>
      <c r="K62" s="152"/>
      <c r="L62" s="32">
        <v>173</v>
      </c>
      <c r="M62" s="49">
        <v>80</v>
      </c>
      <c r="N62" s="317">
        <v>170</v>
      </c>
      <c r="O62" s="148">
        <v>207</v>
      </c>
      <c r="P62" s="341"/>
      <c r="Q62" s="48">
        <v>217</v>
      </c>
      <c r="R62" s="147">
        <v>194</v>
      </c>
      <c r="S62" s="49">
        <v>131</v>
      </c>
      <c r="T62" s="148">
        <v>108</v>
      </c>
    </row>
    <row r="63" spans="2:20" x14ac:dyDescent="0.2">
      <c r="B63" s="81"/>
      <c r="C63" s="30" t="s">
        <v>112</v>
      </c>
      <c r="D63" s="31" t="s">
        <v>113</v>
      </c>
      <c r="E63" s="146" t="s">
        <v>114</v>
      </c>
      <c r="F63" s="167"/>
      <c r="G63" s="32">
        <v>190</v>
      </c>
      <c r="H63" s="147">
        <v>112</v>
      </c>
      <c r="I63" s="317">
        <v>56</v>
      </c>
      <c r="J63" s="50">
        <v>129</v>
      </c>
      <c r="K63" s="190"/>
      <c r="L63" s="32">
        <v>380</v>
      </c>
      <c r="M63" s="147">
        <v>2239</v>
      </c>
      <c r="N63" s="317">
        <v>295</v>
      </c>
      <c r="O63" s="148">
        <v>404</v>
      </c>
      <c r="P63" s="341"/>
      <c r="Q63" s="48">
        <v>293</v>
      </c>
      <c r="R63" s="147">
        <v>86</v>
      </c>
      <c r="S63" s="147">
        <v>167</v>
      </c>
      <c r="T63" s="148">
        <v>59</v>
      </c>
    </row>
    <row r="64" spans="2:20" x14ac:dyDescent="0.2">
      <c r="B64" s="81"/>
      <c r="C64" s="30" t="s">
        <v>109</v>
      </c>
      <c r="D64" s="31" t="s">
        <v>110</v>
      </c>
      <c r="E64" s="146" t="s">
        <v>111</v>
      </c>
      <c r="F64" s="167"/>
      <c r="G64" s="32">
        <v>98</v>
      </c>
      <c r="H64" s="147">
        <v>179</v>
      </c>
      <c r="I64" s="317">
        <v>274</v>
      </c>
      <c r="J64" s="148">
        <v>124</v>
      </c>
      <c r="K64" s="152"/>
      <c r="L64" s="32">
        <v>244</v>
      </c>
      <c r="M64" s="147">
        <v>112</v>
      </c>
      <c r="N64" s="317">
        <v>170</v>
      </c>
      <c r="O64" s="50">
        <v>122</v>
      </c>
      <c r="P64" s="342"/>
      <c r="Q64" s="48">
        <v>72</v>
      </c>
      <c r="R64" s="147">
        <v>82</v>
      </c>
      <c r="S64" s="147">
        <v>57</v>
      </c>
      <c r="T64" s="148">
        <v>32</v>
      </c>
    </row>
    <row r="65" spans="1:20" x14ac:dyDescent="0.2">
      <c r="B65" s="81"/>
      <c r="C65" s="30" t="s">
        <v>115</v>
      </c>
      <c r="D65" s="80" t="s">
        <v>208</v>
      </c>
      <c r="E65" s="146" t="s">
        <v>209</v>
      </c>
      <c r="F65" s="167"/>
      <c r="G65" s="32"/>
      <c r="H65" s="147"/>
      <c r="I65" s="317"/>
      <c r="J65" s="148">
        <v>1</v>
      </c>
      <c r="K65" s="152"/>
      <c r="L65" s="32"/>
      <c r="M65" s="147"/>
      <c r="N65" s="317"/>
      <c r="O65" s="50"/>
      <c r="P65" s="342"/>
      <c r="Q65" s="48"/>
      <c r="R65" s="147"/>
      <c r="S65" s="147"/>
      <c r="T65" s="148"/>
    </row>
    <row r="66" spans="1:20" x14ac:dyDescent="0.2">
      <c r="A66" s="151"/>
      <c r="B66" s="81"/>
      <c r="C66" s="45" t="s">
        <v>115</v>
      </c>
      <c r="D66" s="46" t="s">
        <v>179</v>
      </c>
      <c r="E66" s="194" t="s">
        <v>180</v>
      </c>
      <c r="G66" s="32"/>
      <c r="H66" s="147"/>
      <c r="I66" s="317"/>
      <c r="J66" s="148"/>
      <c r="K66" s="152"/>
      <c r="L66" s="32"/>
      <c r="M66" s="147"/>
      <c r="N66" s="317"/>
      <c r="O66" s="148"/>
      <c r="P66" s="341"/>
      <c r="Q66" s="48"/>
      <c r="R66" s="147">
        <v>2</v>
      </c>
      <c r="S66" s="147"/>
      <c r="T66" s="148"/>
    </row>
    <row r="67" spans="1:20" ht="12.75" customHeight="1" x14ac:dyDescent="0.2">
      <c r="A67" s="151"/>
      <c r="B67" s="81"/>
      <c r="C67" s="30" t="s">
        <v>115</v>
      </c>
      <c r="D67" s="31" t="s">
        <v>116</v>
      </c>
      <c r="E67" s="146" t="s">
        <v>117</v>
      </c>
      <c r="F67" s="167"/>
      <c r="G67" s="48">
        <v>11</v>
      </c>
      <c r="H67" s="147">
        <v>5</v>
      </c>
      <c r="I67" s="317">
        <v>17</v>
      </c>
      <c r="J67" s="148">
        <v>2</v>
      </c>
      <c r="K67" s="152"/>
      <c r="L67" s="48">
        <v>1</v>
      </c>
      <c r="M67" s="147"/>
      <c r="N67" s="317">
        <v>2</v>
      </c>
      <c r="O67" s="148">
        <v>6</v>
      </c>
      <c r="P67" s="341"/>
      <c r="Q67" s="47"/>
      <c r="R67" s="147">
        <v>1</v>
      </c>
      <c r="S67" s="147">
        <v>1</v>
      </c>
      <c r="T67" s="148">
        <v>2</v>
      </c>
    </row>
    <row r="68" spans="1:20" ht="12.75" customHeight="1" x14ac:dyDescent="0.2">
      <c r="A68" s="151"/>
      <c r="B68" s="81"/>
      <c r="C68" s="13" t="s">
        <v>115</v>
      </c>
      <c r="D68" s="14" t="s">
        <v>118</v>
      </c>
      <c r="E68" s="142" t="s">
        <v>119</v>
      </c>
      <c r="F68" s="167"/>
      <c r="G68" s="48">
        <v>15</v>
      </c>
      <c r="H68" s="147">
        <v>5</v>
      </c>
      <c r="I68" s="317">
        <v>4</v>
      </c>
      <c r="J68" s="148">
        <v>21</v>
      </c>
      <c r="K68" s="152"/>
      <c r="L68" s="48">
        <v>91</v>
      </c>
      <c r="M68" s="147">
        <v>32</v>
      </c>
      <c r="N68" s="317">
        <v>142</v>
      </c>
      <c r="O68" s="148">
        <v>87</v>
      </c>
      <c r="P68" s="341"/>
      <c r="Q68" s="48">
        <v>20</v>
      </c>
      <c r="R68" s="147">
        <v>53</v>
      </c>
      <c r="S68" s="147">
        <v>64</v>
      </c>
      <c r="T68" s="148">
        <v>38</v>
      </c>
    </row>
    <row r="69" spans="1:20" ht="12.75" customHeight="1" x14ac:dyDescent="0.2">
      <c r="A69" s="151"/>
      <c r="B69" s="81"/>
      <c r="C69" s="30" t="s">
        <v>115</v>
      </c>
      <c r="D69" s="31" t="s">
        <v>120</v>
      </c>
      <c r="E69" s="146" t="s">
        <v>121</v>
      </c>
      <c r="F69" s="167"/>
      <c r="G69" s="32">
        <v>59</v>
      </c>
      <c r="H69" s="147">
        <v>59</v>
      </c>
      <c r="I69" s="317">
        <v>12</v>
      </c>
      <c r="J69" s="148">
        <v>68</v>
      </c>
      <c r="K69" s="152"/>
      <c r="L69" s="48">
        <v>63</v>
      </c>
      <c r="M69" s="49">
        <v>70</v>
      </c>
      <c r="N69" s="317">
        <v>126</v>
      </c>
      <c r="O69" s="148">
        <v>249</v>
      </c>
      <c r="P69" s="341"/>
      <c r="Q69" s="32">
        <v>27</v>
      </c>
      <c r="R69" s="147">
        <v>28</v>
      </c>
      <c r="S69" s="147">
        <v>70</v>
      </c>
      <c r="T69" s="148">
        <v>48</v>
      </c>
    </row>
    <row r="70" spans="1:20" ht="12.75" customHeight="1" x14ac:dyDescent="0.2">
      <c r="B70" s="81"/>
      <c r="C70" s="13" t="s">
        <v>115</v>
      </c>
      <c r="D70" s="14" t="s">
        <v>181</v>
      </c>
      <c r="E70" s="142" t="s">
        <v>182</v>
      </c>
      <c r="F70" s="167"/>
      <c r="G70" s="32"/>
      <c r="H70" s="147"/>
      <c r="I70" s="317"/>
      <c r="J70" s="148"/>
      <c r="K70" s="152"/>
      <c r="L70" s="48"/>
      <c r="M70" s="49"/>
      <c r="N70" s="317">
        <v>1</v>
      </c>
      <c r="O70" s="148"/>
      <c r="P70" s="341"/>
      <c r="Q70" s="32"/>
      <c r="R70" s="147"/>
      <c r="S70" s="147"/>
      <c r="T70" s="148"/>
    </row>
    <row r="71" spans="1:20" ht="12.75" customHeight="1" x14ac:dyDescent="0.2">
      <c r="B71" s="81"/>
      <c r="C71" s="30" t="s">
        <v>115</v>
      </c>
      <c r="D71" s="31" t="s">
        <v>122</v>
      </c>
      <c r="E71" s="146" t="s">
        <v>123</v>
      </c>
      <c r="F71" s="167"/>
      <c r="G71" s="32">
        <v>14</v>
      </c>
      <c r="H71" s="147">
        <v>18</v>
      </c>
      <c r="I71" s="317">
        <v>7</v>
      </c>
      <c r="J71" s="148">
        <v>12</v>
      </c>
      <c r="K71" s="152"/>
      <c r="L71" s="48">
        <v>11</v>
      </c>
      <c r="M71" s="49">
        <v>46</v>
      </c>
      <c r="N71" s="317">
        <v>20</v>
      </c>
      <c r="O71" s="148">
        <v>7</v>
      </c>
      <c r="P71" s="341"/>
      <c r="Q71" s="32">
        <v>19</v>
      </c>
      <c r="R71" s="147">
        <v>53</v>
      </c>
      <c r="S71" s="147">
        <v>43</v>
      </c>
      <c r="T71" s="148">
        <v>14</v>
      </c>
    </row>
    <row r="72" spans="1:20" ht="12.75" customHeight="1" x14ac:dyDescent="0.2">
      <c r="B72" s="81"/>
      <c r="C72" s="45" t="s">
        <v>115</v>
      </c>
      <c r="D72" s="46" t="s">
        <v>124</v>
      </c>
      <c r="E72" s="194" t="s">
        <v>125</v>
      </c>
      <c r="G72" s="32">
        <v>1</v>
      </c>
      <c r="H72" s="147">
        <v>2</v>
      </c>
      <c r="I72" s="317">
        <v>2</v>
      </c>
      <c r="J72" s="148">
        <v>4</v>
      </c>
      <c r="K72" s="152"/>
      <c r="L72" s="48"/>
      <c r="M72" s="147">
        <v>4</v>
      </c>
      <c r="N72" s="317"/>
      <c r="O72" s="148"/>
      <c r="P72" s="341"/>
      <c r="Q72" s="32"/>
      <c r="R72" s="147"/>
      <c r="S72" s="147"/>
      <c r="T72" s="148"/>
    </row>
    <row r="73" spans="1:20" x14ac:dyDescent="0.2">
      <c r="B73" s="81"/>
      <c r="C73" s="30" t="s">
        <v>115</v>
      </c>
      <c r="D73" s="80" t="s">
        <v>126</v>
      </c>
      <c r="E73" s="146" t="s">
        <v>127</v>
      </c>
      <c r="F73" s="167"/>
      <c r="G73" s="32">
        <v>1</v>
      </c>
      <c r="H73" s="147">
        <v>1</v>
      </c>
      <c r="I73" s="317">
        <v>3</v>
      </c>
      <c r="J73" s="148">
        <v>4</v>
      </c>
      <c r="K73" s="152"/>
      <c r="L73" s="48">
        <v>1</v>
      </c>
      <c r="M73" s="147">
        <v>6</v>
      </c>
      <c r="N73" s="317">
        <v>7</v>
      </c>
      <c r="O73" s="148"/>
      <c r="P73" s="341"/>
      <c r="Q73" s="32"/>
      <c r="R73" s="147">
        <v>3</v>
      </c>
      <c r="S73" s="147">
        <v>5</v>
      </c>
      <c r="T73" s="148">
        <v>2</v>
      </c>
    </row>
    <row r="74" spans="1:20" x14ac:dyDescent="0.2">
      <c r="B74" s="81"/>
      <c r="C74" s="30" t="s">
        <v>183</v>
      </c>
      <c r="D74" s="31" t="s">
        <v>188</v>
      </c>
      <c r="E74" s="146" t="s">
        <v>189</v>
      </c>
      <c r="F74" s="167"/>
      <c r="G74" s="32"/>
      <c r="H74" s="147"/>
      <c r="I74" s="317"/>
      <c r="J74" s="148"/>
      <c r="K74" s="152"/>
      <c r="L74" s="48"/>
      <c r="M74" s="147"/>
      <c r="N74" s="317"/>
      <c r="O74" s="148"/>
      <c r="P74" s="341"/>
      <c r="Q74" s="32"/>
      <c r="R74" s="147">
        <v>1</v>
      </c>
      <c r="S74" s="147"/>
      <c r="T74" s="148"/>
    </row>
    <row r="75" spans="1:20" x14ac:dyDescent="0.2">
      <c r="B75" s="81"/>
      <c r="C75" s="115" t="s">
        <v>183</v>
      </c>
      <c r="D75" s="46" t="s">
        <v>184</v>
      </c>
      <c r="E75" s="194" t="s">
        <v>185</v>
      </c>
      <c r="G75" s="32"/>
      <c r="H75" s="147">
        <v>1</v>
      </c>
      <c r="I75" s="317"/>
      <c r="J75" s="148">
        <v>2</v>
      </c>
      <c r="K75" s="152"/>
      <c r="L75" s="48"/>
      <c r="M75" s="147">
        <v>26</v>
      </c>
      <c r="N75" s="317"/>
      <c r="O75" s="148">
        <v>7</v>
      </c>
      <c r="P75" s="341"/>
      <c r="Q75" s="32">
        <v>3</v>
      </c>
      <c r="R75" s="147">
        <v>5</v>
      </c>
      <c r="S75" s="322">
        <v>1</v>
      </c>
      <c r="T75" s="50">
        <v>2</v>
      </c>
    </row>
    <row r="76" spans="1:20" x14ac:dyDescent="0.2">
      <c r="B76" s="81"/>
      <c r="C76" s="92" t="s">
        <v>183</v>
      </c>
      <c r="D76" s="39" t="s">
        <v>196</v>
      </c>
      <c r="E76" s="336" t="s">
        <v>210</v>
      </c>
      <c r="G76" s="32"/>
      <c r="H76" s="147"/>
      <c r="I76" s="317"/>
      <c r="J76" s="148"/>
      <c r="K76" s="152"/>
      <c r="L76" s="48">
        <v>2</v>
      </c>
      <c r="M76" s="147"/>
      <c r="N76" s="317"/>
      <c r="O76" s="148"/>
      <c r="P76" s="341"/>
      <c r="Q76" s="32"/>
      <c r="R76" s="147">
        <v>10</v>
      </c>
      <c r="S76" s="322">
        <v>3</v>
      </c>
      <c r="T76" s="50"/>
    </row>
    <row r="77" spans="1:20" x14ac:dyDescent="0.2">
      <c r="B77" s="81"/>
      <c r="C77" s="45" t="s">
        <v>183</v>
      </c>
      <c r="D77" s="46" t="s">
        <v>186</v>
      </c>
      <c r="E77" s="194" t="s">
        <v>187</v>
      </c>
      <c r="G77" s="32"/>
      <c r="H77" s="147">
        <v>1</v>
      </c>
      <c r="I77" s="317"/>
      <c r="J77" s="148">
        <v>1</v>
      </c>
      <c r="K77" s="152"/>
      <c r="L77" s="48"/>
      <c r="M77" s="147"/>
      <c r="N77" s="317"/>
      <c r="O77" s="148"/>
      <c r="P77" s="341"/>
      <c r="Q77" s="32"/>
      <c r="R77" s="147"/>
      <c r="S77" s="317">
        <v>3</v>
      </c>
      <c r="T77" s="148">
        <v>1</v>
      </c>
    </row>
    <row r="78" spans="1:20" x14ac:dyDescent="0.2">
      <c r="B78" s="81"/>
      <c r="C78" s="30" t="s">
        <v>128</v>
      </c>
      <c r="D78" s="31" t="s">
        <v>129</v>
      </c>
      <c r="E78" s="146" t="s">
        <v>130</v>
      </c>
      <c r="F78" s="167"/>
      <c r="G78" s="32">
        <v>11</v>
      </c>
      <c r="H78" s="147">
        <v>13</v>
      </c>
      <c r="I78" s="317">
        <v>13</v>
      </c>
      <c r="J78" s="148">
        <v>14</v>
      </c>
      <c r="K78" s="152"/>
      <c r="L78" s="32">
        <v>39</v>
      </c>
      <c r="M78" s="147">
        <v>18</v>
      </c>
      <c r="N78" s="317">
        <v>57</v>
      </c>
      <c r="O78" s="148">
        <v>11</v>
      </c>
      <c r="P78" s="341"/>
      <c r="Q78" s="48">
        <v>7</v>
      </c>
      <c r="R78" s="147">
        <v>7</v>
      </c>
      <c r="S78" s="317">
        <v>14</v>
      </c>
      <c r="T78" s="148">
        <v>20</v>
      </c>
    </row>
    <row r="79" spans="1:20" x14ac:dyDescent="0.2">
      <c r="B79" s="81"/>
      <c r="C79" s="30" t="s">
        <v>128</v>
      </c>
      <c r="D79" s="31" t="s">
        <v>131</v>
      </c>
      <c r="E79" s="146" t="s">
        <v>132</v>
      </c>
      <c r="F79" s="167"/>
      <c r="G79" s="32">
        <v>64</v>
      </c>
      <c r="H79" s="147">
        <v>84</v>
      </c>
      <c r="I79" s="317">
        <v>55</v>
      </c>
      <c r="J79" s="155">
        <v>55</v>
      </c>
      <c r="K79" s="222"/>
      <c r="L79" s="32">
        <v>71</v>
      </c>
      <c r="M79" s="147">
        <v>54</v>
      </c>
      <c r="N79" s="317">
        <v>85</v>
      </c>
      <c r="O79" s="148">
        <v>65</v>
      </c>
      <c r="P79" s="341"/>
      <c r="Q79" s="48">
        <v>91</v>
      </c>
      <c r="R79" s="147">
        <v>72</v>
      </c>
      <c r="S79" s="317">
        <v>51</v>
      </c>
      <c r="T79" s="148">
        <v>37</v>
      </c>
    </row>
    <row r="80" spans="1:20" x14ac:dyDescent="0.2">
      <c r="A80" s="151"/>
      <c r="C80" s="38" t="s">
        <v>190</v>
      </c>
      <c r="D80" s="39" t="s">
        <v>191</v>
      </c>
      <c r="E80" s="336" t="s">
        <v>192</v>
      </c>
      <c r="G80" s="32">
        <v>1</v>
      </c>
      <c r="H80" s="147">
        <v>2</v>
      </c>
      <c r="I80" s="147"/>
      <c r="J80" s="148">
        <v>1</v>
      </c>
      <c r="K80" s="152"/>
      <c r="L80" s="32">
        <v>11</v>
      </c>
      <c r="M80" s="147">
        <v>22</v>
      </c>
      <c r="N80" s="317">
        <v>1</v>
      </c>
      <c r="O80" s="50">
        <v>3</v>
      </c>
      <c r="P80" s="342"/>
      <c r="Q80" s="32">
        <v>10</v>
      </c>
      <c r="R80" s="147">
        <v>12</v>
      </c>
      <c r="S80" s="317">
        <v>18</v>
      </c>
      <c r="T80" s="148">
        <v>13</v>
      </c>
    </row>
    <row r="81" spans="2:21" ht="13.5" customHeight="1" thickBot="1" x14ac:dyDescent="0.25">
      <c r="B81" s="315"/>
      <c r="C81" s="67" t="s">
        <v>190</v>
      </c>
      <c r="D81" s="68" t="s">
        <v>193</v>
      </c>
      <c r="E81" s="304" t="s">
        <v>194</v>
      </c>
      <c r="G81" s="162"/>
      <c r="H81" s="163"/>
      <c r="I81" s="163"/>
      <c r="J81" s="327"/>
      <c r="K81" s="152"/>
      <c r="L81" s="70">
        <v>12</v>
      </c>
      <c r="M81" s="305">
        <v>1</v>
      </c>
      <c r="N81" s="325">
        <v>4</v>
      </c>
      <c r="O81" s="72"/>
      <c r="P81" s="342"/>
      <c r="Q81" s="162">
        <v>3</v>
      </c>
      <c r="R81" s="305">
        <v>3</v>
      </c>
      <c r="S81" s="325"/>
      <c r="T81" s="327">
        <v>5</v>
      </c>
    </row>
    <row r="82" spans="2:21" ht="15" x14ac:dyDescent="0.2">
      <c r="G82" s="303"/>
      <c r="H82" s="314"/>
      <c r="K82" s="346" t="s">
        <v>240</v>
      </c>
      <c r="M82" s="303"/>
      <c r="P82" s="346" t="s">
        <v>241</v>
      </c>
      <c r="Q82" s="303"/>
      <c r="R82" s="76"/>
      <c r="U82" s="348" t="s">
        <v>242</v>
      </c>
    </row>
    <row r="83" spans="2:21" x14ac:dyDescent="0.2">
      <c r="F83" s="328" t="s">
        <v>238</v>
      </c>
      <c r="G83" s="123">
        <v>44</v>
      </c>
      <c r="H83" s="123">
        <v>52</v>
      </c>
      <c r="I83" s="123">
        <v>48</v>
      </c>
      <c r="J83" s="123">
        <v>56</v>
      </c>
      <c r="K83" s="346">
        <f>MEDIAN(G83:J83)</f>
        <v>50</v>
      </c>
      <c r="L83" s="303">
        <v>36</v>
      </c>
      <c r="M83" s="123">
        <v>44</v>
      </c>
      <c r="N83" s="123">
        <v>39</v>
      </c>
      <c r="O83" s="123">
        <v>41</v>
      </c>
      <c r="P83" s="346">
        <f>MEDIAN(L83:O83)</f>
        <v>40</v>
      </c>
      <c r="Q83" s="123">
        <v>39</v>
      </c>
      <c r="R83" s="123">
        <v>40</v>
      </c>
      <c r="S83" s="123">
        <v>45</v>
      </c>
      <c r="T83" s="123">
        <v>39</v>
      </c>
      <c r="U83" s="346">
        <f>MEDIAN(Q83:T83)</f>
        <v>39.5</v>
      </c>
    </row>
    <row r="84" spans="2:21" x14ac:dyDescent="0.2">
      <c r="F84" s="329" t="s">
        <v>239</v>
      </c>
      <c r="G84" s="123">
        <f>SUM(G7:G81)</f>
        <v>1286</v>
      </c>
      <c r="H84" s="123">
        <f>SUM(H7:H81)</f>
        <v>2705</v>
      </c>
      <c r="I84" s="123">
        <f>SUM(I7:I81)</f>
        <v>2446</v>
      </c>
      <c r="J84" s="123">
        <f>SUM(J7:J81)</f>
        <v>1402</v>
      </c>
      <c r="K84" s="346">
        <f>MEDIAN(G84:J84)</f>
        <v>1924</v>
      </c>
      <c r="L84" s="123">
        <f>SUM(L7:L81)</f>
        <v>2110</v>
      </c>
      <c r="M84" s="123">
        <f>SUM(M7:M81)</f>
        <v>9174</v>
      </c>
      <c r="N84" s="123">
        <f>SUM(N7:N81)</f>
        <v>2798</v>
      </c>
      <c r="O84" s="123">
        <f>SUM(O7:O81)</f>
        <v>2249</v>
      </c>
      <c r="P84" s="347">
        <f>MEDIAN(L84:O84)</f>
        <v>2523.5</v>
      </c>
      <c r="Q84" s="123">
        <f>SUM(Q7:Q81)</f>
        <v>1893</v>
      </c>
      <c r="R84" s="123">
        <f>SUM(R7:R81)</f>
        <v>1974</v>
      </c>
      <c r="S84" s="123">
        <f t="shared" ref="S84:T84" si="0">SUM(S7:S81)</f>
        <v>1617</v>
      </c>
      <c r="T84" s="123">
        <f t="shared" si="0"/>
        <v>834</v>
      </c>
      <c r="U84" s="347">
        <f>MEDIAN(Q84:T84)</f>
        <v>1755</v>
      </c>
    </row>
  </sheetData>
  <sheetProtection sheet="1" objects="1" scenarios="1" selectLockedCells="1" selectUnlockedCells="1"/>
  <mergeCells count="3">
    <mergeCell ref="B5:D5"/>
    <mergeCell ref="E5:E6"/>
    <mergeCell ref="V5:V6"/>
  </mergeCells>
  <conditionalFormatting sqref="R66 R78:R79">
    <cfRule type="cellIs" dxfId="12" priority="1" stopIfTrue="1" operator="equal">
      <formula>0</formula>
    </cfRule>
  </conditionalFormatting>
  <printOptions horizontalCentered="1"/>
  <pageMargins left="0.75" right="0.75" top="0.75" bottom="0.5" header="0.5" footer="0.5"/>
  <pageSetup scale="84" fitToHeight="3" orientation="landscape" horizontalDpi="429496729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showGridLines="0" workbookViewId="0">
      <selection activeCell="L1" sqref="L1:L1048576"/>
    </sheetView>
  </sheetViews>
  <sheetFormatPr defaultRowHeight="12.75" x14ac:dyDescent="0.2"/>
  <cols>
    <col min="1" max="1" width="2.25" style="1" customWidth="1"/>
    <col min="2" max="3" width="12.75" style="1" customWidth="1"/>
    <col min="4" max="4" width="11" style="1" customWidth="1"/>
    <col min="5" max="5" width="22.375" style="1" customWidth="1"/>
    <col min="6" max="11" width="11" style="1" customWidth="1"/>
    <col min="12" max="12" width="11.875" style="1" hidden="1" customWidth="1"/>
    <col min="13" max="13" width="11" style="1" customWidth="1"/>
    <col min="14" max="256" width="9" style="1"/>
    <col min="257" max="257" width="2.25" style="1" customWidth="1"/>
    <col min="258" max="259" width="12.75" style="1" customWidth="1"/>
    <col min="260" max="260" width="11" style="1" customWidth="1"/>
    <col min="261" max="261" width="22.375" style="1" customWidth="1"/>
    <col min="262" max="267" width="11" style="1" customWidth="1"/>
    <col min="268" max="268" width="11.875" style="1" customWidth="1"/>
    <col min="269" max="269" width="11" style="1" customWidth="1"/>
    <col min="270" max="512" width="9" style="1"/>
    <col min="513" max="513" width="2.25" style="1" customWidth="1"/>
    <col min="514" max="515" width="12.75" style="1" customWidth="1"/>
    <col min="516" max="516" width="11" style="1" customWidth="1"/>
    <col min="517" max="517" width="22.375" style="1" customWidth="1"/>
    <col min="518" max="523" width="11" style="1" customWidth="1"/>
    <col min="524" max="524" width="11.875" style="1" customWidth="1"/>
    <col min="525" max="525" width="11" style="1" customWidth="1"/>
    <col min="526" max="768" width="9" style="1"/>
    <col min="769" max="769" width="2.25" style="1" customWidth="1"/>
    <col min="770" max="771" width="12.75" style="1" customWidth="1"/>
    <col min="772" max="772" width="11" style="1" customWidth="1"/>
    <col min="773" max="773" width="22.375" style="1" customWidth="1"/>
    <col min="774" max="779" width="11" style="1" customWidth="1"/>
    <col min="780" max="780" width="11.875" style="1" customWidth="1"/>
    <col min="781" max="781" width="11" style="1" customWidth="1"/>
    <col min="782" max="1024" width="9" style="1"/>
    <col min="1025" max="1025" width="2.25" style="1" customWidth="1"/>
    <col min="1026" max="1027" width="12.75" style="1" customWidth="1"/>
    <col min="1028" max="1028" width="11" style="1" customWidth="1"/>
    <col min="1029" max="1029" width="22.375" style="1" customWidth="1"/>
    <col min="1030" max="1035" width="11" style="1" customWidth="1"/>
    <col min="1036" max="1036" width="11.875" style="1" customWidth="1"/>
    <col min="1037" max="1037" width="11" style="1" customWidth="1"/>
    <col min="1038" max="1280" width="9" style="1"/>
    <col min="1281" max="1281" width="2.25" style="1" customWidth="1"/>
    <col min="1282" max="1283" width="12.75" style="1" customWidth="1"/>
    <col min="1284" max="1284" width="11" style="1" customWidth="1"/>
    <col min="1285" max="1285" width="22.375" style="1" customWidth="1"/>
    <col min="1286" max="1291" width="11" style="1" customWidth="1"/>
    <col min="1292" max="1292" width="11.875" style="1" customWidth="1"/>
    <col min="1293" max="1293" width="11" style="1" customWidth="1"/>
    <col min="1294" max="1536" width="9" style="1"/>
    <col min="1537" max="1537" width="2.25" style="1" customWidth="1"/>
    <col min="1538" max="1539" width="12.75" style="1" customWidth="1"/>
    <col min="1540" max="1540" width="11" style="1" customWidth="1"/>
    <col min="1541" max="1541" width="22.375" style="1" customWidth="1"/>
    <col min="1542" max="1547" width="11" style="1" customWidth="1"/>
    <col min="1548" max="1548" width="11.875" style="1" customWidth="1"/>
    <col min="1549" max="1549" width="11" style="1" customWidth="1"/>
    <col min="1550" max="1792" width="9" style="1"/>
    <col min="1793" max="1793" width="2.25" style="1" customWidth="1"/>
    <col min="1794" max="1795" width="12.75" style="1" customWidth="1"/>
    <col min="1796" max="1796" width="11" style="1" customWidth="1"/>
    <col min="1797" max="1797" width="22.375" style="1" customWidth="1"/>
    <col min="1798" max="1803" width="11" style="1" customWidth="1"/>
    <col min="1804" max="1804" width="11.875" style="1" customWidth="1"/>
    <col min="1805" max="1805" width="11" style="1" customWidth="1"/>
    <col min="1806" max="2048" width="9" style="1"/>
    <col min="2049" max="2049" width="2.25" style="1" customWidth="1"/>
    <col min="2050" max="2051" width="12.75" style="1" customWidth="1"/>
    <col min="2052" max="2052" width="11" style="1" customWidth="1"/>
    <col min="2053" max="2053" width="22.375" style="1" customWidth="1"/>
    <col min="2054" max="2059" width="11" style="1" customWidth="1"/>
    <col min="2060" max="2060" width="11.875" style="1" customWidth="1"/>
    <col min="2061" max="2061" width="11" style="1" customWidth="1"/>
    <col min="2062" max="2304" width="9" style="1"/>
    <col min="2305" max="2305" width="2.25" style="1" customWidth="1"/>
    <col min="2306" max="2307" width="12.75" style="1" customWidth="1"/>
    <col min="2308" max="2308" width="11" style="1" customWidth="1"/>
    <col min="2309" max="2309" width="22.375" style="1" customWidth="1"/>
    <col min="2310" max="2315" width="11" style="1" customWidth="1"/>
    <col min="2316" max="2316" width="11.875" style="1" customWidth="1"/>
    <col min="2317" max="2317" width="11" style="1" customWidth="1"/>
    <col min="2318" max="2560" width="9" style="1"/>
    <col min="2561" max="2561" width="2.25" style="1" customWidth="1"/>
    <col min="2562" max="2563" width="12.75" style="1" customWidth="1"/>
    <col min="2564" max="2564" width="11" style="1" customWidth="1"/>
    <col min="2565" max="2565" width="22.375" style="1" customWidth="1"/>
    <col min="2566" max="2571" width="11" style="1" customWidth="1"/>
    <col min="2572" max="2572" width="11.875" style="1" customWidth="1"/>
    <col min="2573" max="2573" width="11" style="1" customWidth="1"/>
    <col min="2574" max="2816" width="9" style="1"/>
    <col min="2817" max="2817" width="2.25" style="1" customWidth="1"/>
    <col min="2818" max="2819" width="12.75" style="1" customWidth="1"/>
    <col min="2820" max="2820" width="11" style="1" customWidth="1"/>
    <col min="2821" max="2821" width="22.375" style="1" customWidth="1"/>
    <col min="2822" max="2827" width="11" style="1" customWidth="1"/>
    <col min="2828" max="2828" width="11.875" style="1" customWidth="1"/>
    <col min="2829" max="2829" width="11" style="1" customWidth="1"/>
    <col min="2830" max="3072" width="9" style="1"/>
    <col min="3073" max="3073" width="2.25" style="1" customWidth="1"/>
    <col min="3074" max="3075" width="12.75" style="1" customWidth="1"/>
    <col min="3076" max="3076" width="11" style="1" customWidth="1"/>
    <col min="3077" max="3077" width="22.375" style="1" customWidth="1"/>
    <col min="3078" max="3083" width="11" style="1" customWidth="1"/>
    <col min="3084" max="3084" width="11.875" style="1" customWidth="1"/>
    <col min="3085" max="3085" width="11" style="1" customWidth="1"/>
    <col min="3086" max="3328" width="9" style="1"/>
    <col min="3329" max="3329" width="2.25" style="1" customWidth="1"/>
    <col min="3330" max="3331" width="12.75" style="1" customWidth="1"/>
    <col min="3332" max="3332" width="11" style="1" customWidth="1"/>
    <col min="3333" max="3333" width="22.375" style="1" customWidth="1"/>
    <col min="3334" max="3339" width="11" style="1" customWidth="1"/>
    <col min="3340" max="3340" width="11.875" style="1" customWidth="1"/>
    <col min="3341" max="3341" width="11" style="1" customWidth="1"/>
    <col min="3342" max="3584" width="9" style="1"/>
    <col min="3585" max="3585" width="2.25" style="1" customWidth="1"/>
    <col min="3586" max="3587" width="12.75" style="1" customWidth="1"/>
    <col min="3588" max="3588" width="11" style="1" customWidth="1"/>
    <col min="3589" max="3589" width="22.375" style="1" customWidth="1"/>
    <col min="3590" max="3595" width="11" style="1" customWidth="1"/>
    <col min="3596" max="3596" width="11.875" style="1" customWidth="1"/>
    <col min="3597" max="3597" width="11" style="1" customWidth="1"/>
    <col min="3598" max="3840" width="9" style="1"/>
    <col min="3841" max="3841" width="2.25" style="1" customWidth="1"/>
    <col min="3842" max="3843" width="12.75" style="1" customWidth="1"/>
    <col min="3844" max="3844" width="11" style="1" customWidth="1"/>
    <col min="3845" max="3845" width="22.375" style="1" customWidth="1"/>
    <col min="3846" max="3851" width="11" style="1" customWidth="1"/>
    <col min="3852" max="3852" width="11.875" style="1" customWidth="1"/>
    <col min="3853" max="3853" width="11" style="1" customWidth="1"/>
    <col min="3854" max="4096" width="9" style="1"/>
    <col min="4097" max="4097" width="2.25" style="1" customWidth="1"/>
    <col min="4098" max="4099" width="12.75" style="1" customWidth="1"/>
    <col min="4100" max="4100" width="11" style="1" customWidth="1"/>
    <col min="4101" max="4101" width="22.375" style="1" customWidth="1"/>
    <col min="4102" max="4107" width="11" style="1" customWidth="1"/>
    <col min="4108" max="4108" width="11.875" style="1" customWidth="1"/>
    <col min="4109" max="4109" width="11" style="1" customWidth="1"/>
    <col min="4110" max="4352" width="9" style="1"/>
    <col min="4353" max="4353" width="2.25" style="1" customWidth="1"/>
    <col min="4354" max="4355" width="12.75" style="1" customWidth="1"/>
    <col min="4356" max="4356" width="11" style="1" customWidth="1"/>
    <col min="4357" max="4357" width="22.375" style="1" customWidth="1"/>
    <col min="4358" max="4363" width="11" style="1" customWidth="1"/>
    <col min="4364" max="4364" width="11.875" style="1" customWidth="1"/>
    <col min="4365" max="4365" width="11" style="1" customWidth="1"/>
    <col min="4366" max="4608" width="9" style="1"/>
    <col min="4609" max="4609" width="2.25" style="1" customWidth="1"/>
    <col min="4610" max="4611" width="12.75" style="1" customWidth="1"/>
    <col min="4612" max="4612" width="11" style="1" customWidth="1"/>
    <col min="4613" max="4613" width="22.375" style="1" customWidth="1"/>
    <col min="4614" max="4619" width="11" style="1" customWidth="1"/>
    <col min="4620" max="4620" width="11.875" style="1" customWidth="1"/>
    <col min="4621" max="4621" width="11" style="1" customWidth="1"/>
    <col min="4622" max="4864" width="9" style="1"/>
    <col min="4865" max="4865" width="2.25" style="1" customWidth="1"/>
    <col min="4866" max="4867" width="12.75" style="1" customWidth="1"/>
    <col min="4868" max="4868" width="11" style="1" customWidth="1"/>
    <col min="4869" max="4869" width="22.375" style="1" customWidth="1"/>
    <col min="4870" max="4875" width="11" style="1" customWidth="1"/>
    <col min="4876" max="4876" width="11.875" style="1" customWidth="1"/>
    <col min="4877" max="4877" width="11" style="1" customWidth="1"/>
    <col min="4878" max="5120" width="9" style="1"/>
    <col min="5121" max="5121" width="2.25" style="1" customWidth="1"/>
    <col min="5122" max="5123" width="12.75" style="1" customWidth="1"/>
    <col min="5124" max="5124" width="11" style="1" customWidth="1"/>
    <col min="5125" max="5125" width="22.375" style="1" customWidth="1"/>
    <col min="5126" max="5131" width="11" style="1" customWidth="1"/>
    <col min="5132" max="5132" width="11.875" style="1" customWidth="1"/>
    <col min="5133" max="5133" width="11" style="1" customWidth="1"/>
    <col min="5134" max="5376" width="9" style="1"/>
    <col min="5377" max="5377" width="2.25" style="1" customWidth="1"/>
    <col min="5378" max="5379" width="12.75" style="1" customWidth="1"/>
    <col min="5380" max="5380" width="11" style="1" customWidth="1"/>
    <col min="5381" max="5381" width="22.375" style="1" customWidth="1"/>
    <col min="5382" max="5387" width="11" style="1" customWidth="1"/>
    <col min="5388" max="5388" width="11.875" style="1" customWidth="1"/>
    <col min="5389" max="5389" width="11" style="1" customWidth="1"/>
    <col min="5390" max="5632" width="9" style="1"/>
    <col min="5633" max="5633" width="2.25" style="1" customWidth="1"/>
    <col min="5634" max="5635" width="12.75" style="1" customWidth="1"/>
    <col min="5636" max="5636" width="11" style="1" customWidth="1"/>
    <col min="5637" max="5637" width="22.375" style="1" customWidth="1"/>
    <col min="5638" max="5643" width="11" style="1" customWidth="1"/>
    <col min="5644" max="5644" width="11.875" style="1" customWidth="1"/>
    <col min="5645" max="5645" width="11" style="1" customWidth="1"/>
    <col min="5646" max="5888" width="9" style="1"/>
    <col min="5889" max="5889" width="2.25" style="1" customWidth="1"/>
    <col min="5890" max="5891" width="12.75" style="1" customWidth="1"/>
    <col min="5892" max="5892" width="11" style="1" customWidth="1"/>
    <col min="5893" max="5893" width="22.375" style="1" customWidth="1"/>
    <col min="5894" max="5899" width="11" style="1" customWidth="1"/>
    <col min="5900" max="5900" width="11.875" style="1" customWidth="1"/>
    <col min="5901" max="5901" width="11" style="1" customWidth="1"/>
    <col min="5902" max="6144" width="9" style="1"/>
    <col min="6145" max="6145" width="2.25" style="1" customWidth="1"/>
    <col min="6146" max="6147" width="12.75" style="1" customWidth="1"/>
    <col min="6148" max="6148" width="11" style="1" customWidth="1"/>
    <col min="6149" max="6149" width="22.375" style="1" customWidth="1"/>
    <col min="6150" max="6155" width="11" style="1" customWidth="1"/>
    <col min="6156" max="6156" width="11.875" style="1" customWidth="1"/>
    <col min="6157" max="6157" width="11" style="1" customWidth="1"/>
    <col min="6158" max="6400" width="9" style="1"/>
    <col min="6401" max="6401" width="2.25" style="1" customWidth="1"/>
    <col min="6402" max="6403" width="12.75" style="1" customWidth="1"/>
    <col min="6404" max="6404" width="11" style="1" customWidth="1"/>
    <col min="6405" max="6405" width="22.375" style="1" customWidth="1"/>
    <col min="6406" max="6411" width="11" style="1" customWidth="1"/>
    <col min="6412" max="6412" width="11.875" style="1" customWidth="1"/>
    <col min="6413" max="6413" width="11" style="1" customWidth="1"/>
    <col min="6414" max="6656" width="9" style="1"/>
    <col min="6657" max="6657" width="2.25" style="1" customWidth="1"/>
    <col min="6658" max="6659" width="12.75" style="1" customWidth="1"/>
    <col min="6660" max="6660" width="11" style="1" customWidth="1"/>
    <col min="6661" max="6661" width="22.375" style="1" customWidth="1"/>
    <col min="6662" max="6667" width="11" style="1" customWidth="1"/>
    <col min="6668" max="6668" width="11.875" style="1" customWidth="1"/>
    <col min="6669" max="6669" width="11" style="1" customWidth="1"/>
    <col min="6670" max="6912" width="9" style="1"/>
    <col min="6913" max="6913" width="2.25" style="1" customWidth="1"/>
    <col min="6914" max="6915" width="12.75" style="1" customWidth="1"/>
    <col min="6916" max="6916" width="11" style="1" customWidth="1"/>
    <col min="6917" max="6917" width="22.375" style="1" customWidth="1"/>
    <col min="6918" max="6923" width="11" style="1" customWidth="1"/>
    <col min="6924" max="6924" width="11.875" style="1" customWidth="1"/>
    <col min="6925" max="6925" width="11" style="1" customWidth="1"/>
    <col min="6926" max="7168" width="9" style="1"/>
    <col min="7169" max="7169" width="2.25" style="1" customWidth="1"/>
    <col min="7170" max="7171" width="12.75" style="1" customWidth="1"/>
    <col min="7172" max="7172" width="11" style="1" customWidth="1"/>
    <col min="7173" max="7173" width="22.375" style="1" customWidth="1"/>
    <col min="7174" max="7179" width="11" style="1" customWidth="1"/>
    <col min="7180" max="7180" width="11.875" style="1" customWidth="1"/>
    <col min="7181" max="7181" width="11" style="1" customWidth="1"/>
    <col min="7182" max="7424" width="9" style="1"/>
    <col min="7425" max="7425" width="2.25" style="1" customWidth="1"/>
    <col min="7426" max="7427" width="12.75" style="1" customWidth="1"/>
    <col min="7428" max="7428" width="11" style="1" customWidth="1"/>
    <col min="7429" max="7429" width="22.375" style="1" customWidth="1"/>
    <col min="7430" max="7435" width="11" style="1" customWidth="1"/>
    <col min="7436" max="7436" width="11.875" style="1" customWidth="1"/>
    <col min="7437" max="7437" width="11" style="1" customWidth="1"/>
    <col min="7438" max="7680" width="9" style="1"/>
    <col min="7681" max="7681" width="2.25" style="1" customWidth="1"/>
    <col min="7682" max="7683" width="12.75" style="1" customWidth="1"/>
    <col min="7684" max="7684" width="11" style="1" customWidth="1"/>
    <col min="7685" max="7685" width="22.375" style="1" customWidth="1"/>
    <col min="7686" max="7691" width="11" style="1" customWidth="1"/>
    <col min="7692" max="7692" width="11.875" style="1" customWidth="1"/>
    <col min="7693" max="7693" width="11" style="1" customWidth="1"/>
    <col min="7694" max="7936" width="9" style="1"/>
    <col min="7937" max="7937" width="2.25" style="1" customWidth="1"/>
    <col min="7938" max="7939" width="12.75" style="1" customWidth="1"/>
    <col min="7940" max="7940" width="11" style="1" customWidth="1"/>
    <col min="7941" max="7941" width="22.375" style="1" customWidth="1"/>
    <col min="7942" max="7947" width="11" style="1" customWidth="1"/>
    <col min="7948" max="7948" width="11.875" style="1" customWidth="1"/>
    <col min="7949" max="7949" width="11" style="1" customWidth="1"/>
    <col min="7950" max="8192" width="9" style="1"/>
    <col min="8193" max="8193" width="2.25" style="1" customWidth="1"/>
    <col min="8194" max="8195" width="12.75" style="1" customWidth="1"/>
    <col min="8196" max="8196" width="11" style="1" customWidth="1"/>
    <col min="8197" max="8197" width="22.375" style="1" customWidth="1"/>
    <col min="8198" max="8203" width="11" style="1" customWidth="1"/>
    <col min="8204" max="8204" width="11.875" style="1" customWidth="1"/>
    <col min="8205" max="8205" width="11" style="1" customWidth="1"/>
    <col min="8206" max="8448" width="9" style="1"/>
    <col min="8449" max="8449" width="2.25" style="1" customWidth="1"/>
    <col min="8450" max="8451" width="12.75" style="1" customWidth="1"/>
    <col min="8452" max="8452" width="11" style="1" customWidth="1"/>
    <col min="8453" max="8453" width="22.375" style="1" customWidth="1"/>
    <col min="8454" max="8459" width="11" style="1" customWidth="1"/>
    <col min="8460" max="8460" width="11.875" style="1" customWidth="1"/>
    <col min="8461" max="8461" width="11" style="1" customWidth="1"/>
    <col min="8462" max="8704" width="9" style="1"/>
    <col min="8705" max="8705" width="2.25" style="1" customWidth="1"/>
    <col min="8706" max="8707" width="12.75" style="1" customWidth="1"/>
    <col min="8708" max="8708" width="11" style="1" customWidth="1"/>
    <col min="8709" max="8709" width="22.375" style="1" customWidth="1"/>
    <col min="8710" max="8715" width="11" style="1" customWidth="1"/>
    <col min="8716" max="8716" width="11.875" style="1" customWidth="1"/>
    <col min="8717" max="8717" width="11" style="1" customWidth="1"/>
    <col min="8718" max="8960" width="9" style="1"/>
    <col min="8961" max="8961" width="2.25" style="1" customWidth="1"/>
    <col min="8962" max="8963" width="12.75" style="1" customWidth="1"/>
    <col min="8964" max="8964" width="11" style="1" customWidth="1"/>
    <col min="8965" max="8965" width="22.375" style="1" customWidth="1"/>
    <col min="8966" max="8971" width="11" style="1" customWidth="1"/>
    <col min="8972" max="8972" width="11.875" style="1" customWidth="1"/>
    <col min="8973" max="8973" width="11" style="1" customWidth="1"/>
    <col min="8974" max="9216" width="9" style="1"/>
    <col min="9217" max="9217" width="2.25" style="1" customWidth="1"/>
    <col min="9218" max="9219" width="12.75" style="1" customWidth="1"/>
    <col min="9220" max="9220" width="11" style="1" customWidth="1"/>
    <col min="9221" max="9221" width="22.375" style="1" customWidth="1"/>
    <col min="9222" max="9227" width="11" style="1" customWidth="1"/>
    <col min="9228" max="9228" width="11.875" style="1" customWidth="1"/>
    <col min="9229" max="9229" width="11" style="1" customWidth="1"/>
    <col min="9230" max="9472" width="9" style="1"/>
    <col min="9473" max="9473" width="2.25" style="1" customWidth="1"/>
    <col min="9474" max="9475" width="12.75" style="1" customWidth="1"/>
    <col min="9476" max="9476" width="11" style="1" customWidth="1"/>
    <col min="9477" max="9477" width="22.375" style="1" customWidth="1"/>
    <col min="9478" max="9483" width="11" style="1" customWidth="1"/>
    <col min="9484" max="9484" width="11.875" style="1" customWidth="1"/>
    <col min="9485" max="9485" width="11" style="1" customWidth="1"/>
    <col min="9486" max="9728" width="9" style="1"/>
    <col min="9729" max="9729" width="2.25" style="1" customWidth="1"/>
    <col min="9730" max="9731" width="12.75" style="1" customWidth="1"/>
    <col min="9732" max="9732" width="11" style="1" customWidth="1"/>
    <col min="9733" max="9733" width="22.375" style="1" customWidth="1"/>
    <col min="9734" max="9739" width="11" style="1" customWidth="1"/>
    <col min="9740" max="9740" width="11.875" style="1" customWidth="1"/>
    <col min="9741" max="9741" width="11" style="1" customWidth="1"/>
    <col min="9742" max="9984" width="9" style="1"/>
    <col min="9985" max="9985" width="2.25" style="1" customWidth="1"/>
    <col min="9986" max="9987" width="12.75" style="1" customWidth="1"/>
    <col min="9988" max="9988" width="11" style="1" customWidth="1"/>
    <col min="9989" max="9989" width="22.375" style="1" customWidth="1"/>
    <col min="9990" max="9995" width="11" style="1" customWidth="1"/>
    <col min="9996" max="9996" width="11.875" style="1" customWidth="1"/>
    <col min="9997" max="9997" width="11" style="1" customWidth="1"/>
    <col min="9998" max="10240" width="9" style="1"/>
    <col min="10241" max="10241" width="2.25" style="1" customWidth="1"/>
    <col min="10242" max="10243" width="12.75" style="1" customWidth="1"/>
    <col min="10244" max="10244" width="11" style="1" customWidth="1"/>
    <col min="10245" max="10245" width="22.375" style="1" customWidth="1"/>
    <col min="10246" max="10251" width="11" style="1" customWidth="1"/>
    <col min="10252" max="10252" width="11.875" style="1" customWidth="1"/>
    <col min="10253" max="10253" width="11" style="1" customWidth="1"/>
    <col min="10254" max="10496" width="9" style="1"/>
    <col min="10497" max="10497" width="2.25" style="1" customWidth="1"/>
    <col min="10498" max="10499" width="12.75" style="1" customWidth="1"/>
    <col min="10500" max="10500" width="11" style="1" customWidth="1"/>
    <col min="10501" max="10501" width="22.375" style="1" customWidth="1"/>
    <col min="10502" max="10507" width="11" style="1" customWidth="1"/>
    <col min="10508" max="10508" width="11.875" style="1" customWidth="1"/>
    <col min="10509" max="10509" width="11" style="1" customWidth="1"/>
    <col min="10510" max="10752" width="9" style="1"/>
    <col min="10753" max="10753" width="2.25" style="1" customWidth="1"/>
    <col min="10754" max="10755" width="12.75" style="1" customWidth="1"/>
    <col min="10756" max="10756" width="11" style="1" customWidth="1"/>
    <col min="10757" max="10757" width="22.375" style="1" customWidth="1"/>
    <col min="10758" max="10763" width="11" style="1" customWidth="1"/>
    <col min="10764" max="10764" width="11.875" style="1" customWidth="1"/>
    <col min="10765" max="10765" width="11" style="1" customWidth="1"/>
    <col min="10766" max="11008" width="9" style="1"/>
    <col min="11009" max="11009" width="2.25" style="1" customWidth="1"/>
    <col min="11010" max="11011" width="12.75" style="1" customWidth="1"/>
    <col min="11012" max="11012" width="11" style="1" customWidth="1"/>
    <col min="11013" max="11013" width="22.375" style="1" customWidth="1"/>
    <col min="11014" max="11019" width="11" style="1" customWidth="1"/>
    <col min="11020" max="11020" width="11.875" style="1" customWidth="1"/>
    <col min="11021" max="11021" width="11" style="1" customWidth="1"/>
    <col min="11022" max="11264" width="9" style="1"/>
    <col min="11265" max="11265" width="2.25" style="1" customWidth="1"/>
    <col min="11266" max="11267" width="12.75" style="1" customWidth="1"/>
    <col min="11268" max="11268" width="11" style="1" customWidth="1"/>
    <col min="11269" max="11269" width="22.375" style="1" customWidth="1"/>
    <col min="11270" max="11275" width="11" style="1" customWidth="1"/>
    <col min="11276" max="11276" width="11.875" style="1" customWidth="1"/>
    <col min="11277" max="11277" width="11" style="1" customWidth="1"/>
    <col min="11278" max="11520" width="9" style="1"/>
    <col min="11521" max="11521" width="2.25" style="1" customWidth="1"/>
    <col min="11522" max="11523" width="12.75" style="1" customWidth="1"/>
    <col min="11524" max="11524" width="11" style="1" customWidth="1"/>
    <col min="11525" max="11525" width="22.375" style="1" customWidth="1"/>
    <col min="11526" max="11531" width="11" style="1" customWidth="1"/>
    <col min="11532" max="11532" width="11.875" style="1" customWidth="1"/>
    <col min="11533" max="11533" width="11" style="1" customWidth="1"/>
    <col min="11534" max="11776" width="9" style="1"/>
    <col min="11777" max="11777" width="2.25" style="1" customWidth="1"/>
    <col min="11778" max="11779" width="12.75" style="1" customWidth="1"/>
    <col min="11780" max="11780" width="11" style="1" customWidth="1"/>
    <col min="11781" max="11781" width="22.375" style="1" customWidth="1"/>
    <col min="11782" max="11787" width="11" style="1" customWidth="1"/>
    <col min="11788" max="11788" width="11.875" style="1" customWidth="1"/>
    <col min="11789" max="11789" width="11" style="1" customWidth="1"/>
    <col min="11790" max="12032" width="9" style="1"/>
    <col min="12033" max="12033" width="2.25" style="1" customWidth="1"/>
    <col min="12034" max="12035" width="12.75" style="1" customWidth="1"/>
    <col min="12036" max="12036" width="11" style="1" customWidth="1"/>
    <col min="12037" max="12037" width="22.375" style="1" customWidth="1"/>
    <col min="12038" max="12043" width="11" style="1" customWidth="1"/>
    <col min="12044" max="12044" width="11.875" style="1" customWidth="1"/>
    <col min="12045" max="12045" width="11" style="1" customWidth="1"/>
    <col min="12046" max="12288" width="9" style="1"/>
    <col min="12289" max="12289" width="2.25" style="1" customWidth="1"/>
    <col min="12290" max="12291" width="12.75" style="1" customWidth="1"/>
    <col min="12292" max="12292" width="11" style="1" customWidth="1"/>
    <col min="12293" max="12293" width="22.375" style="1" customWidth="1"/>
    <col min="12294" max="12299" width="11" style="1" customWidth="1"/>
    <col min="12300" max="12300" width="11.875" style="1" customWidth="1"/>
    <col min="12301" max="12301" width="11" style="1" customWidth="1"/>
    <col min="12302" max="12544" width="9" style="1"/>
    <col min="12545" max="12545" width="2.25" style="1" customWidth="1"/>
    <col min="12546" max="12547" width="12.75" style="1" customWidth="1"/>
    <col min="12548" max="12548" width="11" style="1" customWidth="1"/>
    <col min="12549" max="12549" width="22.375" style="1" customWidth="1"/>
    <col min="12550" max="12555" width="11" style="1" customWidth="1"/>
    <col min="12556" max="12556" width="11.875" style="1" customWidth="1"/>
    <col min="12557" max="12557" width="11" style="1" customWidth="1"/>
    <col min="12558" max="12800" width="9" style="1"/>
    <col min="12801" max="12801" width="2.25" style="1" customWidth="1"/>
    <col min="12802" max="12803" width="12.75" style="1" customWidth="1"/>
    <col min="12804" max="12804" width="11" style="1" customWidth="1"/>
    <col min="12805" max="12805" width="22.375" style="1" customWidth="1"/>
    <col min="12806" max="12811" width="11" style="1" customWidth="1"/>
    <col min="12812" max="12812" width="11.875" style="1" customWidth="1"/>
    <col min="12813" max="12813" width="11" style="1" customWidth="1"/>
    <col min="12814" max="13056" width="9" style="1"/>
    <col min="13057" max="13057" width="2.25" style="1" customWidth="1"/>
    <col min="13058" max="13059" width="12.75" style="1" customWidth="1"/>
    <col min="13060" max="13060" width="11" style="1" customWidth="1"/>
    <col min="13061" max="13061" width="22.375" style="1" customWidth="1"/>
    <col min="13062" max="13067" width="11" style="1" customWidth="1"/>
    <col min="13068" max="13068" width="11.875" style="1" customWidth="1"/>
    <col min="13069" max="13069" width="11" style="1" customWidth="1"/>
    <col min="13070" max="13312" width="9" style="1"/>
    <col min="13313" max="13313" width="2.25" style="1" customWidth="1"/>
    <col min="13314" max="13315" width="12.75" style="1" customWidth="1"/>
    <col min="13316" max="13316" width="11" style="1" customWidth="1"/>
    <col min="13317" max="13317" width="22.375" style="1" customWidth="1"/>
    <col min="13318" max="13323" width="11" style="1" customWidth="1"/>
    <col min="13324" max="13324" width="11.875" style="1" customWidth="1"/>
    <col min="13325" max="13325" width="11" style="1" customWidth="1"/>
    <col min="13326" max="13568" width="9" style="1"/>
    <col min="13569" max="13569" width="2.25" style="1" customWidth="1"/>
    <col min="13570" max="13571" width="12.75" style="1" customWidth="1"/>
    <col min="13572" max="13572" width="11" style="1" customWidth="1"/>
    <col min="13573" max="13573" width="22.375" style="1" customWidth="1"/>
    <col min="13574" max="13579" width="11" style="1" customWidth="1"/>
    <col min="13580" max="13580" width="11.875" style="1" customWidth="1"/>
    <col min="13581" max="13581" width="11" style="1" customWidth="1"/>
    <col min="13582" max="13824" width="9" style="1"/>
    <col min="13825" max="13825" width="2.25" style="1" customWidth="1"/>
    <col min="13826" max="13827" width="12.75" style="1" customWidth="1"/>
    <col min="13828" max="13828" width="11" style="1" customWidth="1"/>
    <col min="13829" max="13829" width="22.375" style="1" customWidth="1"/>
    <col min="13830" max="13835" width="11" style="1" customWidth="1"/>
    <col min="13836" max="13836" width="11.875" style="1" customWidth="1"/>
    <col min="13837" max="13837" width="11" style="1" customWidth="1"/>
    <col min="13838" max="14080" width="9" style="1"/>
    <col min="14081" max="14081" width="2.25" style="1" customWidth="1"/>
    <col min="14082" max="14083" width="12.75" style="1" customWidth="1"/>
    <col min="14084" max="14084" width="11" style="1" customWidth="1"/>
    <col min="14085" max="14085" width="22.375" style="1" customWidth="1"/>
    <col min="14086" max="14091" width="11" style="1" customWidth="1"/>
    <col min="14092" max="14092" width="11.875" style="1" customWidth="1"/>
    <col min="14093" max="14093" width="11" style="1" customWidth="1"/>
    <col min="14094" max="14336" width="9" style="1"/>
    <col min="14337" max="14337" width="2.25" style="1" customWidth="1"/>
    <col min="14338" max="14339" width="12.75" style="1" customWidth="1"/>
    <col min="14340" max="14340" width="11" style="1" customWidth="1"/>
    <col min="14341" max="14341" width="22.375" style="1" customWidth="1"/>
    <col min="14342" max="14347" width="11" style="1" customWidth="1"/>
    <col min="14348" max="14348" width="11.875" style="1" customWidth="1"/>
    <col min="14349" max="14349" width="11" style="1" customWidth="1"/>
    <col min="14350" max="14592" width="9" style="1"/>
    <col min="14593" max="14593" width="2.25" style="1" customWidth="1"/>
    <col min="14594" max="14595" width="12.75" style="1" customWidth="1"/>
    <col min="14596" max="14596" width="11" style="1" customWidth="1"/>
    <col min="14597" max="14597" width="22.375" style="1" customWidth="1"/>
    <col min="14598" max="14603" width="11" style="1" customWidth="1"/>
    <col min="14604" max="14604" width="11.875" style="1" customWidth="1"/>
    <col min="14605" max="14605" width="11" style="1" customWidth="1"/>
    <col min="14606" max="14848" width="9" style="1"/>
    <col min="14849" max="14849" width="2.25" style="1" customWidth="1"/>
    <col min="14850" max="14851" width="12.75" style="1" customWidth="1"/>
    <col min="14852" max="14852" width="11" style="1" customWidth="1"/>
    <col min="14853" max="14853" width="22.375" style="1" customWidth="1"/>
    <col min="14854" max="14859" width="11" style="1" customWidth="1"/>
    <col min="14860" max="14860" width="11.875" style="1" customWidth="1"/>
    <col min="14861" max="14861" width="11" style="1" customWidth="1"/>
    <col min="14862" max="15104" width="9" style="1"/>
    <col min="15105" max="15105" width="2.25" style="1" customWidth="1"/>
    <col min="15106" max="15107" width="12.75" style="1" customWidth="1"/>
    <col min="15108" max="15108" width="11" style="1" customWidth="1"/>
    <col min="15109" max="15109" width="22.375" style="1" customWidth="1"/>
    <col min="15110" max="15115" width="11" style="1" customWidth="1"/>
    <col min="15116" max="15116" width="11.875" style="1" customWidth="1"/>
    <col min="15117" max="15117" width="11" style="1" customWidth="1"/>
    <col min="15118" max="15360" width="9" style="1"/>
    <col min="15361" max="15361" width="2.25" style="1" customWidth="1"/>
    <col min="15362" max="15363" width="12.75" style="1" customWidth="1"/>
    <col min="15364" max="15364" width="11" style="1" customWidth="1"/>
    <col min="15365" max="15365" width="22.375" style="1" customWidth="1"/>
    <col min="15366" max="15371" width="11" style="1" customWidth="1"/>
    <col min="15372" max="15372" width="11.875" style="1" customWidth="1"/>
    <col min="15373" max="15373" width="11" style="1" customWidth="1"/>
    <col min="15374" max="15616" width="9" style="1"/>
    <col min="15617" max="15617" width="2.25" style="1" customWidth="1"/>
    <col min="15618" max="15619" width="12.75" style="1" customWidth="1"/>
    <col min="15620" max="15620" width="11" style="1" customWidth="1"/>
    <col min="15621" max="15621" width="22.375" style="1" customWidth="1"/>
    <col min="15622" max="15627" width="11" style="1" customWidth="1"/>
    <col min="15628" max="15628" width="11.875" style="1" customWidth="1"/>
    <col min="15629" max="15629" width="11" style="1" customWidth="1"/>
    <col min="15630" max="15872" width="9" style="1"/>
    <col min="15873" max="15873" width="2.25" style="1" customWidth="1"/>
    <col min="15874" max="15875" width="12.75" style="1" customWidth="1"/>
    <col min="15876" max="15876" width="11" style="1" customWidth="1"/>
    <col min="15877" max="15877" width="22.375" style="1" customWidth="1"/>
    <col min="15878" max="15883" width="11" style="1" customWidth="1"/>
    <col min="15884" max="15884" width="11.875" style="1" customWidth="1"/>
    <col min="15885" max="15885" width="11" style="1" customWidth="1"/>
    <col min="15886" max="16128" width="9" style="1"/>
    <col min="16129" max="16129" width="2.25" style="1" customWidth="1"/>
    <col min="16130" max="16131" width="12.75" style="1" customWidth="1"/>
    <col min="16132" max="16132" width="11" style="1" customWidth="1"/>
    <col min="16133" max="16133" width="22.375" style="1" customWidth="1"/>
    <col min="16134" max="16139" width="11" style="1" customWidth="1"/>
    <col min="16140" max="16140" width="11.875" style="1" customWidth="1"/>
    <col min="16141" max="16141" width="11" style="1" customWidth="1"/>
    <col min="16142" max="16384" width="9" style="1"/>
  </cols>
  <sheetData>
    <row r="1" spans="1:14" ht="15.75" x14ac:dyDescent="0.25">
      <c r="A1" s="379" t="s">
        <v>206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4" ht="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ht="12.95" customHeight="1" x14ac:dyDescent="0.25">
      <c r="A3" s="380" t="s">
        <v>211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"/>
      <c r="M3" s="3"/>
      <c r="N3" s="3"/>
    </row>
    <row r="4" spans="1:14" ht="12.95" customHeight="1" x14ac:dyDescent="0.2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3"/>
      <c r="M4" s="3"/>
      <c r="N4" s="3"/>
    </row>
    <row r="5" spans="1:14" ht="13.5" thickBot="1" x14ac:dyDescent="0.25"/>
    <row r="6" spans="1:14" ht="17.649999999999999" customHeight="1" thickBot="1" x14ac:dyDescent="0.3">
      <c r="B6" s="381" t="s">
        <v>2</v>
      </c>
      <c r="C6" s="382"/>
      <c r="D6" s="383"/>
      <c r="E6" s="384" t="s">
        <v>3</v>
      </c>
      <c r="F6" s="386" t="s">
        <v>4</v>
      </c>
      <c r="G6" s="387"/>
      <c r="H6" s="387"/>
      <c r="I6" s="387"/>
      <c r="J6" s="388"/>
      <c r="K6" s="389" t="s">
        <v>212</v>
      </c>
      <c r="L6" s="4" t="s">
        <v>6</v>
      </c>
      <c r="M6" s="371"/>
    </row>
    <row r="7" spans="1:14" ht="16.350000000000001" customHeight="1" thickBot="1" x14ac:dyDescent="0.25">
      <c r="B7" s="5" t="s">
        <v>7</v>
      </c>
      <c r="C7" s="6" t="s">
        <v>8</v>
      </c>
      <c r="D7" s="7" t="s">
        <v>9</v>
      </c>
      <c r="E7" s="385"/>
      <c r="F7" s="8" t="s">
        <v>10</v>
      </c>
      <c r="G7" s="9" t="s">
        <v>11</v>
      </c>
      <c r="H7" s="9" t="s">
        <v>12</v>
      </c>
      <c r="I7" s="9" t="s">
        <v>13</v>
      </c>
      <c r="J7" s="10" t="s">
        <v>14</v>
      </c>
      <c r="K7" s="390"/>
      <c r="L7" s="11" t="s">
        <v>15</v>
      </c>
      <c r="M7" s="378"/>
    </row>
    <row r="8" spans="1:14" ht="13.7" customHeight="1" thickBot="1" x14ac:dyDescent="0.25">
      <c r="B8" s="12" t="s">
        <v>16</v>
      </c>
      <c r="C8" s="79" t="s">
        <v>17</v>
      </c>
      <c r="D8" s="80" t="s">
        <v>18</v>
      </c>
      <c r="E8" s="81" t="s">
        <v>19</v>
      </c>
      <c r="F8" s="29">
        <v>150</v>
      </c>
      <c r="G8" s="82">
        <v>7</v>
      </c>
      <c r="H8" s="82">
        <v>7</v>
      </c>
      <c r="I8" s="82">
        <v>6</v>
      </c>
      <c r="J8" s="83">
        <v>4</v>
      </c>
      <c r="K8" s="84">
        <f t="shared" ref="K8:K43" si="0">SUM(F8:J8)</f>
        <v>174</v>
      </c>
      <c r="L8" s="20">
        <f t="shared" ref="L8:L43" si="1">IF(K8&gt;0,1,0)</f>
        <v>1</v>
      </c>
      <c r="M8" s="4"/>
    </row>
    <row r="9" spans="1:14" ht="13.7" customHeight="1" thickTop="1" thickBot="1" x14ac:dyDescent="0.25">
      <c r="B9" s="85" t="s">
        <v>20</v>
      </c>
      <c r="C9" s="86" t="s">
        <v>21</v>
      </c>
      <c r="D9" s="87" t="s">
        <v>22</v>
      </c>
      <c r="E9" s="88" t="s">
        <v>23</v>
      </c>
      <c r="F9" s="85">
        <v>0</v>
      </c>
      <c r="G9" s="89">
        <v>0</v>
      </c>
      <c r="H9" s="89">
        <v>0</v>
      </c>
      <c r="I9" s="89">
        <v>1</v>
      </c>
      <c r="J9" s="90">
        <v>0</v>
      </c>
      <c r="K9" s="91">
        <f t="shared" si="0"/>
        <v>1</v>
      </c>
      <c r="L9" s="20">
        <f t="shared" si="1"/>
        <v>1</v>
      </c>
      <c r="M9" s="4"/>
    </row>
    <row r="10" spans="1:14" ht="13.7" customHeight="1" thickTop="1" x14ac:dyDescent="0.2">
      <c r="B10" s="29" t="s">
        <v>26</v>
      </c>
      <c r="C10" s="13" t="s">
        <v>35</v>
      </c>
      <c r="D10" s="14" t="s">
        <v>36</v>
      </c>
      <c r="E10" s="15" t="s">
        <v>37</v>
      </c>
      <c r="F10" s="16">
        <v>1</v>
      </c>
      <c r="G10" s="17">
        <v>5</v>
      </c>
      <c r="H10" s="17">
        <v>0</v>
      </c>
      <c r="I10" s="17">
        <v>0</v>
      </c>
      <c r="J10" s="18">
        <v>0</v>
      </c>
      <c r="K10" s="19">
        <f t="shared" si="0"/>
        <v>6</v>
      </c>
      <c r="L10" s="20">
        <f t="shared" si="1"/>
        <v>1</v>
      </c>
      <c r="M10" s="4"/>
    </row>
    <row r="11" spans="1:14" ht="13.7" customHeight="1" x14ac:dyDescent="0.2">
      <c r="B11" s="29"/>
      <c r="C11" s="30" t="s">
        <v>35</v>
      </c>
      <c r="D11" s="31" t="s">
        <v>38</v>
      </c>
      <c r="E11" s="32" t="s">
        <v>39</v>
      </c>
      <c r="F11" s="33">
        <v>9</v>
      </c>
      <c r="G11" s="34">
        <v>2</v>
      </c>
      <c r="H11" s="34">
        <v>2</v>
      </c>
      <c r="I11" s="34">
        <v>0</v>
      </c>
      <c r="J11" s="35">
        <v>28</v>
      </c>
      <c r="K11" s="36">
        <f t="shared" si="0"/>
        <v>41</v>
      </c>
      <c r="L11" s="20">
        <f t="shared" si="1"/>
        <v>1</v>
      </c>
      <c r="M11" s="4"/>
    </row>
    <row r="12" spans="1:14" ht="13.7" customHeight="1" x14ac:dyDescent="0.2">
      <c r="B12" s="29"/>
      <c r="C12" s="30" t="s">
        <v>35</v>
      </c>
      <c r="D12" s="31" t="s">
        <v>40</v>
      </c>
      <c r="E12" s="32" t="s">
        <v>41</v>
      </c>
      <c r="F12" s="33">
        <v>0</v>
      </c>
      <c r="G12" s="34">
        <v>0</v>
      </c>
      <c r="H12" s="34">
        <v>27</v>
      </c>
      <c r="I12" s="34">
        <v>0</v>
      </c>
      <c r="J12" s="35">
        <v>0</v>
      </c>
      <c r="K12" s="36">
        <f t="shared" si="0"/>
        <v>27</v>
      </c>
      <c r="L12" s="20">
        <f t="shared" si="1"/>
        <v>1</v>
      </c>
      <c r="M12" s="4"/>
    </row>
    <row r="13" spans="1:14" ht="13.7" customHeight="1" x14ac:dyDescent="0.2">
      <c r="B13" s="29"/>
      <c r="C13" s="30" t="s">
        <v>28</v>
      </c>
      <c r="D13" s="31" t="s">
        <v>142</v>
      </c>
      <c r="E13" s="32" t="s">
        <v>143</v>
      </c>
      <c r="F13" s="33">
        <v>0</v>
      </c>
      <c r="G13" s="34">
        <v>9</v>
      </c>
      <c r="H13" s="34">
        <v>3</v>
      </c>
      <c r="I13" s="34">
        <v>0</v>
      </c>
      <c r="J13" s="35">
        <v>5</v>
      </c>
      <c r="K13" s="36">
        <f t="shared" si="0"/>
        <v>17</v>
      </c>
      <c r="L13" s="20">
        <f t="shared" si="1"/>
        <v>1</v>
      </c>
      <c r="M13" s="4"/>
    </row>
    <row r="14" spans="1:14" ht="13.7" customHeight="1" x14ac:dyDescent="0.2">
      <c r="B14" s="29"/>
      <c r="C14" s="30" t="s">
        <v>28</v>
      </c>
      <c r="D14" s="31" t="s">
        <v>29</v>
      </c>
      <c r="E14" s="32" t="s">
        <v>30</v>
      </c>
      <c r="F14" s="33">
        <v>1</v>
      </c>
      <c r="G14" s="34">
        <v>0</v>
      </c>
      <c r="H14" s="34">
        <v>5</v>
      </c>
      <c r="I14" s="34">
        <v>0</v>
      </c>
      <c r="J14" s="35">
        <v>0</v>
      </c>
      <c r="K14" s="36">
        <f t="shared" si="0"/>
        <v>6</v>
      </c>
      <c r="L14" s="20">
        <f t="shared" si="1"/>
        <v>1</v>
      </c>
      <c r="M14" s="4"/>
    </row>
    <row r="15" spans="1:14" ht="13.7" customHeight="1" x14ac:dyDescent="0.2">
      <c r="B15" s="29"/>
      <c r="C15" s="92" t="s">
        <v>28</v>
      </c>
      <c r="D15" s="93" t="s">
        <v>31</v>
      </c>
      <c r="E15" s="94" t="s">
        <v>32</v>
      </c>
      <c r="F15" s="95">
        <v>1</v>
      </c>
      <c r="G15" s="96">
        <v>36</v>
      </c>
      <c r="H15" s="96">
        <v>0</v>
      </c>
      <c r="I15" s="96">
        <v>0</v>
      </c>
      <c r="J15" s="97">
        <v>19</v>
      </c>
      <c r="K15" s="98">
        <f t="shared" si="0"/>
        <v>56</v>
      </c>
      <c r="L15" s="20">
        <f t="shared" si="1"/>
        <v>1</v>
      </c>
      <c r="M15" s="4"/>
    </row>
    <row r="16" spans="1:14" ht="13.7" customHeight="1" x14ac:dyDescent="0.2">
      <c r="B16" s="29"/>
      <c r="C16" s="30" t="s">
        <v>28</v>
      </c>
      <c r="D16" s="31" t="s">
        <v>33</v>
      </c>
      <c r="E16" s="32" t="s">
        <v>34</v>
      </c>
      <c r="F16" s="33">
        <v>25</v>
      </c>
      <c r="G16" s="34">
        <v>8</v>
      </c>
      <c r="H16" s="34">
        <v>0</v>
      </c>
      <c r="I16" s="34">
        <v>0</v>
      </c>
      <c r="J16" s="35">
        <v>2</v>
      </c>
      <c r="K16" s="36">
        <f t="shared" si="0"/>
        <v>35</v>
      </c>
      <c r="L16" s="20">
        <f t="shared" si="1"/>
        <v>1</v>
      </c>
      <c r="M16" s="4"/>
    </row>
    <row r="17" spans="2:13" ht="13.7" customHeight="1" x14ac:dyDescent="0.2">
      <c r="B17" s="29"/>
      <c r="C17" s="30" t="s">
        <v>28</v>
      </c>
      <c r="D17" s="31" t="s">
        <v>144</v>
      </c>
      <c r="E17" s="32" t="s">
        <v>145</v>
      </c>
      <c r="F17" s="33">
        <v>0</v>
      </c>
      <c r="G17" s="34">
        <v>13</v>
      </c>
      <c r="H17" s="34">
        <v>0</v>
      </c>
      <c r="I17" s="34">
        <v>4</v>
      </c>
      <c r="J17" s="35">
        <v>6</v>
      </c>
      <c r="K17" s="36">
        <f t="shared" si="0"/>
        <v>23</v>
      </c>
      <c r="L17" s="20">
        <f t="shared" si="1"/>
        <v>1</v>
      </c>
      <c r="M17" s="4"/>
    </row>
    <row r="18" spans="2:13" ht="13.7" customHeight="1" x14ac:dyDescent="0.2">
      <c r="B18" s="29"/>
      <c r="C18" s="30" t="s">
        <v>44</v>
      </c>
      <c r="D18" s="31" t="s">
        <v>45</v>
      </c>
      <c r="E18" s="32" t="s">
        <v>46</v>
      </c>
      <c r="F18" s="33">
        <v>0</v>
      </c>
      <c r="G18" s="34">
        <v>1</v>
      </c>
      <c r="H18" s="34">
        <v>0</v>
      </c>
      <c r="I18" s="34">
        <v>0</v>
      </c>
      <c r="J18" s="35">
        <v>1</v>
      </c>
      <c r="K18" s="36">
        <f t="shared" si="0"/>
        <v>2</v>
      </c>
      <c r="L18" s="20">
        <f t="shared" si="1"/>
        <v>1</v>
      </c>
      <c r="M18" s="4"/>
    </row>
    <row r="19" spans="2:13" ht="13.7" customHeight="1" x14ac:dyDescent="0.2">
      <c r="B19" s="29"/>
      <c r="C19" s="30" t="s">
        <v>44</v>
      </c>
      <c r="D19" s="31" t="s">
        <v>152</v>
      </c>
      <c r="E19" s="32" t="s">
        <v>153</v>
      </c>
      <c r="F19" s="33">
        <v>0</v>
      </c>
      <c r="G19" s="34">
        <v>0</v>
      </c>
      <c r="H19" s="34">
        <v>6</v>
      </c>
      <c r="I19" s="34">
        <v>0</v>
      </c>
      <c r="J19" s="35">
        <v>0</v>
      </c>
      <c r="K19" s="36">
        <f t="shared" si="0"/>
        <v>6</v>
      </c>
      <c r="L19" s="20">
        <f t="shared" si="1"/>
        <v>1</v>
      </c>
      <c r="M19" s="4"/>
    </row>
    <row r="20" spans="2:13" ht="13.7" customHeight="1" x14ac:dyDescent="0.2">
      <c r="B20" s="29"/>
      <c r="C20" s="30" t="s">
        <v>44</v>
      </c>
      <c r="D20" s="31" t="s">
        <v>47</v>
      </c>
      <c r="E20" s="32" t="s">
        <v>48</v>
      </c>
      <c r="F20" s="33">
        <v>25</v>
      </c>
      <c r="G20" s="34">
        <v>1</v>
      </c>
      <c r="H20" s="34">
        <v>1</v>
      </c>
      <c r="I20" s="34">
        <v>0</v>
      </c>
      <c r="J20" s="35">
        <v>1</v>
      </c>
      <c r="K20" s="36">
        <f t="shared" si="0"/>
        <v>28</v>
      </c>
      <c r="L20" s="20">
        <f t="shared" si="1"/>
        <v>1</v>
      </c>
      <c r="M20" s="4"/>
    </row>
    <row r="21" spans="2:13" ht="13.7" customHeight="1" thickBot="1" x14ac:dyDescent="0.25">
      <c r="B21" s="29"/>
      <c r="C21" s="92" t="s">
        <v>44</v>
      </c>
      <c r="D21" s="93" t="s">
        <v>49</v>
      </c>
      <c r="E21" s="94" t="s">
        <v>50</v>
      </c>
      <c r="F21" s="95">
        <v>3</v>
      </c>
      <c r="G21" s="96">
        <v>1</v>
      </c>
      <c r="H21" s="96">
        <v>0</v>
      </c>
      <c r="I21" s="96">
        <v>0</v>
      </c>
      <c r="J21" s="97">
        <v>3</v>
      </c>
      <c r="K21" s="98">
        <f t="shared" si="0"/>
        <v>7</v>
      </c>
      <c r="L21" s="20">
        <f t="shared" si="1"/>
        <v>1</v>
      </c>
      <c r="M21" s="4"/>
    </row>
    <row r="22" spans="2:13" ht="13.7" customHeight="1" thickTop="1" x14ac:dyDescent="0.2">
      <c r="B22" s="99" t="s">
        <v>53</v>
      </c>
      <c r="C22" s="100" t="s">
        <v>54</v>
      </c>
      <c r="D22" s="101" t="s">
        <v>55</v>
      </c>
      <c r="E22" s="102" t="s">
        <v>56</v>
      </c>
      <c r="F22" s="103">
        <v>2</v>
      </c>
      <c r="G22" s="104">
        <v>2</v>
      </c>
      <c r="H22" s="104">
        <v>19</v>
      </c>
      <c r="I22" s="104">
        <v>8</v>
      </c>
      <c r="J22" s="105">
        <v>21</v>
      </c>
      <c r="K22" s="106">
        <f t="shared" si="0"/>
        <v>52</v>
      </c>
      <c r="L22" s="20">
        <f t="shared" si="1"/>
        <v>1</v>
      </c>
      <c r="M22" s="4"/>
    </row>
    <row r="23" spans="2:13" ht="13.7" customHeight="1" thickBot="1" x14ac:dyDescent="0.25">
      <c r="B23" s="29"/>
      <c r="C23" s="92" t="s">
        <v>54</v>
      </c>
      <c r="D23" s="93" t="s">
        <v>57</v>
      </c>
      <c r="E23" s="94" t="s">
        <v>58</v>
      </c>
      <c r="F23" s="95">
        <v>0</v>
      </c>
      <c r="G23" s="96">
        <v>0</v>
      </c>
      <c r="H23" s="96">
        <v>11</v>
      </c>
      <c r="I23" s="96">
        <v>2</v>
      </c>
      <c r="J23" s="97">
        <v>0</v>
      </c>
      <c r="K23" s="98">
        <f t="shared" si="0"/>
        <v>13</v>
      </c>
      <c r="L23" s="20">
        <f t="shared" si="1"/>
        <v>1</v>
      </c>
      <c r="M23" s="4"/>
    </row>
    <row r="24" spans="2:13" ht="13.7" customHeight="1" thickTop="1" x14ac:dyDescent="0.2">
      <c r="B24" s="107" t="s">
        <v>65</v>
      </c>
      <c r="C24" s="108" t="s">
        <v>66</v>
      </c>
      <c r="D24" s="109" t="s">
        <v>67</v>
      </c>
      <c r="E24" s="110" t="s">
        <v>68</v>
      </c>
      <c r="F24" s="111">
        <v>3</v>
      </c>
      <c r="G24" s="112">
        <v>5</v>
      </c>
      <c r="H24" s="112">
        <v>0</v>
      </c>
      <c r="I24" s="112">
        <v>0</v>
      </c>
      <c r="J24" s="113">
        <v>0</v>
      </c>
      <c r="K24" s="114">
        <f t="shared" si="0"/>
        <v>8</v>
      </c>
      <c r="L24" s="20">
        <f t="shared" si="1"/>
        <v>1</v>
      </c>
      <c r="M24" s="4"/>
    </row>
    <row r="25" spans="2:13" ht="13.7" customHeight="1" x14ac:dyDescent="0.2">
      <c r="B25" s="37"/>
      <c r="C25" s="45" t="s">
        <v>72</v>
      </c>
      <c r="D25" s="46" t="s">
        <v>73</v>
      </c>
      <c r="E25" s="47" t="s">
        <v>74</v>
      </c>
      <c r="F25" s="48">
        <v>0</v>
      </c>
      <c r="G25" s="49">
        <v>2</v>
      </c>
      <c r="H25" s="49">
        <v>0</v>
      </c>
      <c r="I25" s="49">
        <v>3</v>
      </c>
      <c r="J25" s="50">
        <v>0</v>
      </c>
      <c r="K25" s="51">
        <f t="shared" si="0"/>
        <v>5</v>
      </c>
      <c r="L25" s="20">
        <f t="shared" si="1"/>
        <v>1</v>
      </c>
      <c r="M25" s="4"/>
    </row>
    <row r="26" spans="2:13" ht="13.7" customHeight="1" thickBot="1" x14ac:dyDescent="0.25">
      <c r="B26" s="37"/>
      <c r="C26" s="115" t="s">
        <v>82</v>
      </c>
      <c r="D26" s="116" t="s">
        <v>83</v>
      </c>
      <c r="E26" s="117" t="s">
        <v>84</v>
      </c>
      <c r="F26" s="118">
        <v>0</v>
      </c>
      <c r="G26" s="119">
        <v>0</v>
      </c>
      <c r="H26" s="119">
        <v>0</v>
      </c>
      <c r="I26" s="119">
        <v>0</v>
      </c>
      <c r="J26" s="120">
        <v>6</v>
      </c>
      <c r="K26" s="121">
        <f t="shared" si="0"/>
        <v>6</v>
      </c>
      <c r="L26" s="20">
        <f t="shared" si="1"/>
        <v>1</v>
      </c>
      <c r="M26" s="4"/>
    </row>
    <row r="27" spans="2:13" ht="13.7" customHeight="1" thickTop="1" thickBot="1" x14ac:dyDescent="0.25">
      <c r="B27" s="59" t="s">
        <v>90</v>
      </c>
      <c r="C27" s="60" t="s">
        <v>205</v>
      </c>
      <c r="D27" s="61" t="s">
        <v>94</v>
      </c>
      <c r="E27" s="62" t="s">
        <v>95</v>
      </c>
      <c r="F27" s="59">
        <v>0</v>
      </c>
      <c r="G27" s="63">
        <v>0</v>
      </c>
      <c r="H27" s="63">
        <v>1</v>
      </c>
      <c r="I27" s="63">
        <v>0</v>
      </c>
      <c r="J27" s="64">
        <v>0</v>
      </c>
      <c r="K27" s="65">
        <f t="shared" si="0"/>
        <v>1</v>
      </c>
      <c r="L27" s="20">
        <f t="shared" si="1"/>
        <v>1</v>
      </c>
      <c r="M27" s="4"/>
    </row>
    <row r="28" spans="2:13" ht="13.7" customHeight="1" thickTop="1" x14ac:dyDescent="0.2">
      <c r="B28" s="37" t="s">
        <v>97</v>
      </c>
      <c r="C28" s="38" t="s">
        <v>98</v>
      </c>
      <c r="D28" s="39" t="s">
        <v>99</v>
      </c>
      <c r="E28" s="40" t="s">
        <v>100</v>
      </c>
      <c r="F28" s="41">
        <v>63</v>
      </c>
      <c r="G28" s="42">
        <v>27</v>
      </c>
      <c r="H28" s="42">
        <v>139</v>
      </c>
      <c r="I28" s="42">
        <v>27</v>
      </c>
      <c r="J28" s="43">
        <v>159</v>
      </c>
      <c r="K28" s="44">
        <f t="shared" si="0"/>
        <v>415</v>
      </c>
      <c r="L28" s="20">
        <f t="shared" si="1"/>
        <v>1</v>
      </c>
      <c r="M28" s="4"/>
    </row>
    <row r="29" spans="2:13" ht="13.7" customHeight="1" x14ac:dyDescent="0.2">
      <c r="B29" s="37"/>
      <c r="C29" s="45" t="s">
        <v>101</v>
      </c>
      <c r="D29" s="46" t="s">
        <v>102</v>
      </c>
      <c r="E29" s="47" t="s">
        <v>103</v>
      </c>
      <c r="F29" s="48">
        <v>0</v>
      </c>
      <c r="G29" s="49">
        <v>0</v>
      </c>
      <c r="H29" s="49">
        <v>2</v>
      </c>
      <c r="I29" s="49">
        <v>0</v>
      </c>
      <c r="J29" s="50">
        <v>0</v>
      </c>
      <c r="K29" s="51">
        <f t="shared" si="0"/>
        <v>2</v>
      </c>
      <c r="L29" s="20">
        <f t="shared" si="1"/>
        <v>1</v>
      </c>
      <c r="M29" s="4"/>
    </row>
    <row r="30" spans="2:13" ht="13.7" customHeight="1" x14ac:dyDescent="0.2">
      <c r="B30" s="37"/>
      <c r="C30" s="45" t="s">
        <v>101</v>
      </c>
      <c r="D30" s="46" t="s">
        <v>177</v>
      </c>
      <c r="E30" s="47" t="s">
        <v>178</v>
      </c>
      <c r="F30" s="48">
        <v>32</v>
      </c>
      <c r="G30" s="49">
        <v>1</v>
      </c>
      <c r="H30" s="49">
        <v>43</v>
      </c>
      <c r="I30" s="49">
        <v>2</v>
      </c>
      <c r="J30" s="50">
        <v>2</v>
      </c>
      <c r="K30" s="51">
        <f t="shared" si="0"/>
        <v>80</v>
      </c>
      <c r="L30" s="20">
        <f t="shared" si="1"/>
        <v>1</v>
      </c>
      <c r="M30" s="4"/>
    </row>
    <row r="31" spans="2:13" ht="13.7" customHeight="1" x14ac:dyDescent="0.2">
      <c r="B31" s="37"/>
      <c r="C31" s="45" t="s">
        <v>106</v>
      </c>
      <c r="D31" s="46" t="s">
        <v>107</v>
      </c>
      <c r="E31" s="47" t="s">
        <v>108</v>
      </c>
      <c r="F31" s="48">
        <v>5</v>
      </c>
      <c r="G31" s="49">
        <v>30</v>
      </c>
      <c r="H31" s="49">
        <v>60</v>
      </c>
      <c r="I31" s="49">
        <v>22</v>
      </c>
      <c r="J31" s="50">
        <v>56</v>
      </c>
      <c r="K31" s="51">
        <f t="shared" si="0"/>
        <v>173</v>
      </c>
      <c r="L31" s="20">
        <f t="shared" si="1"/>
        <v>1</v>
      </c>
      <c r="M31" s="4"/>
    </row>
    <row r="32" spans="2:13" ht="13.7" customHeight="1" x14ac:dyDescent="0.2">
      <c r="B32" s="37"/>
      <c r="C32" s="45" t="s">
        <v>112</v>
      </c>
      <c r="D32" s="46" t="s">
        <v>113</v>
      </c>
      <c r="E32" s="47" t="s">
        <v>114</v>
      </c>
      <c r="F32" s="48">
        <v>55</v>
      </c>
      <c r="G32" s="49">
        <v>0</v>
      </c>
      <c r="H32" s="49">
        <v>295</v>
      </c>
      <c r="I32" s="49">
        <v>0</v>
      </c>
      <c r="J32" s="50">
        <v>30</v>
      </c>
      <c r="K32" s="51">
        <f t="shared" si="0"/>
        <v>380</v>
      </c>
      <c r="L32" s="20">
        <f t="shared" si="1"/>
        <v>1</v>
      </c>
      <c r="M32" s="4"/>
    </row>
    <row r="33" spans="2:13" ht="13.7" customHeight="1" x14ac:dyDescent="0.2">
      <c r="B33" s="37"/>
      <c r="C33" s="38" t="s">
        <v>109</v>
      </c>
      <c r="D33" s="39" t="s">
        <v>110</v>
      </c>
      <c r="E33" s="40" t="s">
        <v>111</v>
      </c>
      <c r="F33" s="41">
        <v>30</v>
      </c>
      <c r="G33" s="42">
        <v>20</v>
      </c>
      <c r="H33" s="42">
        <v>37</v>
      </c>
      <c r="I33" s="42">
        <v>2</v>
      </c>
      <c r="J33" s="43">
        <v>155</v>
      </c>
      <c r="K33" s="44">
        <f t="shared" si="0"/>
        <v>244</v>
      </c>
      <c r="L33" s="20">
        <f t="shared" si="1"/>
        <v>1</v>
      </c>
      <c r="M33" s="4"/>
    </row>
    <row r="34" spans="2:13" ht="13.7" customHeight="1" x14ac:dyDescent="0.2">
      <c r="B34" s="37"/>
      <c r="C34" s="45" t="s">
        <v>115</v>
      </c>
      <c r="D34" s="46" t="s">
        <v>116</v>
      </c>
      <c r="E34" s="47" t="s">
        <v>117</v>
      </c>
      <c r="F34" s="48">
        <v>0</v>
      </c>
      <c r="G34" s="49">
        <v>0</v>
      </c>
      <c r="H34" s="49">
        <v>1</v>
      </c>
      <c r="I34" s="49">
        <v>0</v>
      </c>
      <c r="J34" s="50">
        <v>0</v>
      </c>
      <c r="K34" s="51">
        <f t="shared" si="0"/>
        <v>1</v>
      </c>
      <c r="L34" s="20">
        <f t="shared" si="1"/>
        <v>1</v>
      </c>
      <c r="M34" s="4"/>
    </row>
    <row r="35" spans="2:13" ht="13.7" customHeight="1" x14ac:dyDescent="0.2">
      <c r="B35" s="37"/>
      <c r="C35" s="45" t="s">
        <v>115</v>
      </c>
      <c r="D35" s="46" t="s">
        <v>118</v>
      </c>
      <c r="E35" s="47" t="s">
        <v>119</v>
      </c>
      <c r="F35" s="48">
        <v>15</v>
      </c>
      <c r="G35" s="49">
        <v>4</v>
      </c>
      <c r="H35" s="49">
        <v>52</v>
      </c>
      <c r="I35" s="49">
        <v>7</v>
      </c>
      <c r="J35" s="50">
        <v>13</v>
      </c>
      <c r="K35" s="51">
        <f t="shared" si="0"/>
        <v>91</v>
      </c>
      <c r="L35" s="20">
        <f t="shared" si="1"/>
        <v>1</v>
      </c>
      <c r="M35" s="4"/>
    </row>
    <row r="36" spans="2:13" ht="13.7" customHeight="1" x14ac:dyDescent="0.2">
      <c r="B36" s="37"/>
      <c r="C36" s="45" t="s">
        <v>115</v>
      </c>
      <c r="D36" s="46" t="s">
        <v>120</v>
      </c>
      <c r="E36" s="47" t="s">
        <v>121</v>
      </c>
      <c r="F36" s="48">
        <v>11</v>
      </c>
      <c r="G36" s="49">
        <v>2</v>
      </c>
      <c r="H36" s="49">
        <v>42</v>
      </c>
      <c r="I36" s="49">
        <v>0</v>
      </c>
      <c r="J36" s="50">
        <v>8</v>
      </c>
      <c r="K36" s="51">
        <f t="shared" si="0"/>
        <v>63</v>
      </c>
      <c r="L36" s="20">
        <f t="shared" si="1"/>
        <v>1</v>
      </c>
      <c r="M36" s="4"/>
    </row>
    <row r="37" spans="2:13" ht="13.7" customHeight="1" x14ac:dyDescent="0.2">
      <c r="B37" s="37"/>
      <c r="C37" s="45" t="s">
        <v>115</v>
      </c>
      <c r="D37" s="46" t="s">
        <v>122</v>
      </c>
      <c r="E37" s="47" t="s">
        <v>123</v>
      </c>
      <c r="F37" s="48">
        <v>1</v>
      </c>
      <c r="G37" s="49">
        <v>5</v>
      </c>
      <c r="H37" s="49">
        <v>3</v>
      </c>
      <c r="I37" s="49">
        <v>0</v>
      </c>
      <c r="J37" s="50">
        <v>2</v>
      </c>
      <c r="K37" s="51">
        <f t="shared" si="0"/>
        <v>11</v>
      </c>
      <c r="L37" s="20">
        <f t="shared" si="1"/>
        <v>1</v>
      </c>
      <c r="M37" s="4"/>
    </row>
    <row r="38" spans="2:13" ht="13.7" customHeight="1" x14ac:dyDescent="0.2">
      <c r="B38" s="37"/>
      <c r="C38" s="45" t="s">
        <v>115</v>
      </c>
      <c r="D38" s="46" t="s">
        <v>126</v>
      </c>
      <c r="E38" s="47" t="s">
        <v>127</v>
      </c>
      <c r="F38" s="48">
        <v>0</v>
      </c>
      <c r="G38" s="49">
        <v>0</v>
      </c>
      <c r="H38" s="49">
        <v>0</v>
      </c>
      <c r="I38" s="49">
        <v>0</v>
      </c>
      <c r="J38" s="50">
        <v>1</v>
      </c>
      <c r="K38" s="51">
        <f t="shared" si="0"/>
        <v>1</v>
      </c>
      <c r="L38" s="20">
        <f t="shared" si="1"/>
        <v>1</v>
      </c>
      <c r="M38" s="4"/>
    </row>
    <row r="39" spans="2:13" ht="13.7" customHeight="1" x14ac:dyDescent="0.2">
      <c r="B39" s="37"/>
      <c r="C39" s="38" t="s">
        <v>183</v>
      </c>
      <c r="D39" s="39" t="s">
        <v>196</v>
      </c>
      <c r="E39" s="40" t="s">
        <v>210</v>
      </c>
      <c r="F39" s="41">
        <v>0</v>
      </c>
      <c r="G39" s="42">
        <v>0</v>
      </c>
      <c r="H39" s="42">
        <v>2</v>
      </c>
      <c r="I39" s="42">
        <v>0</v>
      </c>
      <c r="J39" s="43">
        <v>0</v>
      </c>
      <c r="K39" s="44">
        <f t="shared" si="0"/>
        <v>2</v>
      </c>
      <c r="L39" s="20">
        <f t="shared" si="1"/>
        <v>1</v>
      </c>
      <c r="M39" s="4"/>
    </row>
    <row r="40" spans="2:13" ht="13.7" customHeight="1" x14ac:dyDescent="0.2">
      <c r="B40" s="37"/>
      <c r="C40" s="45" t="s">
        <v>128</v>
      </c>
      <c r="D40" s="46" t="s">
        <v>129</v>
      </c>
      <c r="E40" s="47" t="s">
        <v>130</v>
      </c>
      <c r="F40" s="48">
        <v>2</v>
      </c>
      <c r="G40" s="49">
        <v>1</v>
      </c>
      <c r="H40" s="49">
        <v>5</v>
      </c>
      <c r="I40" s="49">
        <v>19</v>
      </c>
      <c r="J40" s="50">
        <v>12</v>
      </c>
      <c r="K40" s="51">
        <f t="shared" si="0"/>
        <v>39</v>
      </c>
      <c r="L40" s="20">
        <f t="shared" si="1"/>
        <v>1</v>
      </c>
      <c r="M40" s="4"/>
    </row>
    <row r="41" spans="2:13" ht="13.7" customHeight="1" x14ac:dyDescent="0.2">
      <c r="B41" s="37"/>
      <c r="C41" s="45" t="s">
        <v>128</v>
      </c>
      <c r="D41" s="46" t="s">
        <v>131</v>
      </c>
      <c r="E41" s="47" t="s">
        <v>132</v>
      </c>
      <c r="F41" s="48">
        <v>12</v>
      </c>
      <c r="G41" s="49">
        <v>3</v>
      </c>
      <c r="H41" s="49">
        <v>16</v>
      </c>
      <c r="I41" s="49">
        <v>16</v>
      </c>
      <c r="J41" s="50">
        <v>24</v>
      </c>
      <c r="K41" s="51">
        <f t="shared" si="0"/>
        <v>71</v>
      </c>
      <c r="L41" s="20">
        <f t="shared" si="1"/>
        <v>1</v>
      </c>
      <c r="M41" s="4"/>
    </row>
    <row r="42" spans="2:13" ht="13.7" customHeight="1" x14ac:dyDescent="0.2">
      <c r="B42" s="37"/>
      <c r="C42" s="45" t="s">
        <v>190</v>
      </c>
      <c r="D42" s="46" t="s">
        <v>191</v>
      </c>
      <c r="E42" s="47" t="s">
        <v>192</v>
      </c>
      <c r="F42" s="48">
        <v>1</v>
      </c>
      <c r="G42" s="49">
        <v>3</v>
      </c>
      <c r="H42" s="49">
        <v>0</v>
      </c>
      <c r="I42" s="49">
        <v>4</v>
      </c>
      <c r="J42" s="50">
        <v>3</v>
      </c>
      <c r="K42" s="51">
        <f t="shared" si="0"/>
        <v>11</v>
      </c>
      <c r="L42" s="20">
        <f t="shared" si="1"/>
        <v>1</v>
      </c>
      <c r="M42" s="4"/>
    </row>
    <row r="43" spans="2:13" ht="13.7" customHeight="1" thickBot="1" x14ac:dyDescent="0.25">
      <c r="B43" s="66"/>
      <c r="C43" s="67" t="s">
        <v>190</v>
      </c>
      <c r="D43" s="68" t="s">
        <v>193</v>
      </c>
      <c r="E43" s="69" t="s">
        <v>194</v>
      </c>
      <c r="F43" s="70">
        <v>0</v>
      </c>
      <c r="G43" s="71">
        <v>1</v>
      </c>
      <c r="H43" s="71">
        <v>3</v>
      </c>
      <c r="I43" s="71">
        <v>4</v>
      </c>
      <c r="J43" s="72">
        <v>4</v>
      </c>
      <c r="K43" s="73">
        <f t="shared" si="0"/>
        <v>12</v>
      </c>
      <c r="L43" s="20">
        <f t="shared" si="1"/>
        <v>1</v>
      </c>
      <c r="M43" s="4"/>
    </row>
    <row r="45" spans="2:13" ht="15.75" x14ac:dyDescent="0.25">
      <c r="C45" s="74" t="s">
        <v>133</v>
      </c>
      <c r="D45" s="75">
        <f>SUM(L8:L43)</f>
        <v>36</v>
      </c>
    </row>
    <row r="46" spans="2:13" ht="15.75" x14ac:dyDescent="0.25">
      <c r="C46" s="74" t="s">
        <v>134</v>
      </c>
      <c r="D46" s="75">
        <f>SUM(K8:K43)</f>
        <v>2110</v>
      </c>
    </row>
    <row r="47" spans="2:13" ht="15" x14ac:dyDescent="0.2">
      <c r="J47" s="76"/>
      <c r="K47" s="77"/>
    </row>
  </sheetData>
  <sheetProtection sheet="1" objects="1" scenarios="1" selectLockedCells="1" selectUnlockedCells="1"/>
  <mergeCells count="7">
    <mergeCell ref="M6:M7"/>
    <mergeCell ref="A1:K1"/>
    <mergeCell ref="A3:K3"/>
    <mergeCell ref="B6:D6"/>
    <mergeCell ref="E6:E7"/>
    <mergeCell ref="F6:J6"/>
    <mergeCell ref="K6:K7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showGridLines="0" workbookViewId="0">
      <selection activeCell="L1" sqref="L1:L1048576"/>
    </sheetView>
  </sheetViews>
  <sheetFormatPr defaultRowHeight="12.75" x14ac:dyDescent="0.2"/>
  <cols>
    <col min="1" max="1" width="2.25" style="1" customWidth="1"/>
    <col min="2" max="3" width="12.75" style="1" customWidth="1"/>
    <col min="4" max="4" width="11" style="1" customWidth="1"/>
    <col min="5" max="5" width="22.375" style="1" customWidth="1"/>
    <col min="6" max="11" width="11" style="1" customWidth="1"/>
    <col min="12" max="12" width="11.875" style="1" hidden="1" customWidth="1"/>
    <col min="13" max="13" width="11" style="1" customWidth="1"/>
    <col min="14" max="256" width="9" style="1"/>
    <col min="257" max="257" width="2.25" style="1" customWidth="1"/>
    <col min="258" max="259" width="12.75" style="1" customWidth="1"/>
    <col min="260" max="260" width="11" style="1" customWidth="1"/>
    <col min="261" max="261" width="22.375" style="1" customWidth="1"/>
    <col min="262" max="267" width="11" style="1" customWidth="1"/>
    <col min="268" max="268" width="11.875" style="1" customWidth="1"/>
    <col min="269" max="269" width="11" style="1" customWidth="1"/>
    <col min="270" max="512" width="9" style="1"/>
    <col min="513" max="513" width="2.25" style="1" customWidth="1"/>
    <col min="514" max="515" width="12.75" style="1" customWidth="1"/>
    <col min="516" max="516" width="11" style="1" customWidth="1"/>
    <col min="517" max="517" width="22.375" style="1" customWidth="1"/>
    <col min="518" max="523" width="11" style="1" customWidth="1"/>
    <col min="524" max="524" width="11.875" style="1" customWidth="1"/>
    <col min="525" max="525" width="11" style="1" customWidth="1"/>
    <col min="526" max="768" width="9" style="1"/>
    <col min="769" max="769" width="2.25" style="1" customWidth="1"/>
    <col min="770" max="771" width="12.75" style="1" customWidth="1"/>
    <col min="772" max="772" width="11" style="1" customWidth="1"/>
    <col min="773" max="773" width="22.375" style="1" customWidth="1"/>
    <col min="774" max="779" width="11" style="1" customWidth="1"/>
    <col min="780" max="780" width="11.875" style="1" customWidth="1"/>
    <col min="781" max="781" width="11" style="1" customWidth="1"/>
    <col min="782" max="1024" width="9" style="1"/>
    <col min="1025" max="1025" width="2.25" style="1" customWidth="1"/>
    <col min="1026" max="1027" width="12.75" style="1" customWidth="1"/>
    <col min="1028" max="1028" width="11" style="1" customWidth="1"/>
    <col min="1029" max="1029" width="22.375" style="1" customWidth="1"/>
    <col min="1030" max="1035" width="11" style="1" customWidth="1"/>
    <col min="1036" max="1036" width="11.875" style="1" customWidth="1"/>
    <col min="1037" max="1037" width="11" style="1" customWidth="1"/>
    <col min="1038" max="1280" width="9" style="1"/>
    <col min="1281" max="1281" width="2.25" style="1" customWidth="1"/>
    <col min="1282" max="1283" width="12.75" style="1" customWidth="1"/>
    <col min="1284" max="1284" width="11" style="1" customWidth="1"/>
    <col min="1285" max="1285" width="22.375" style="1" customWidth="1"/>
    <col min="1286" max="1291" width="11" style="1" customWidth="1"/>
    <col min="1292" max="1292" width="11.875" style="1" customWidth="1"/>
    <col min="1293" max="1293" width="11" style="1" customWidth="1"/>
    <col min="1294" max="1536" width="9" style="1"/>
    <col min="1537" max="1537" width="2.25" style="1" customWidth="1"/>
    <col min="1538" max="1539" width="12.75" style="1" customWidth="1"/>
    <col min="1540" max="1540" width="11" style="1" customWidth="1"/>
    <col min="1541" max="1541" width="22.375" style="1" customWidth="1"/>
    <col min="1542" max="1547" width="11" style="1" customWidth="1"/>
    <col min="1548" max="1548" width="11.875" style="1" customWidth="1"/>
    <col min="1549" max="1549" width="11" style="1" customWidth="1"/>
    <col min="1550" max="1792" width="9" style="1"/>
    <col min="1793" max="1793" width="2.25" style="1" customWidth="1"/>
    <col min="1794" max="1795" width="12.75" style="1" customWidth="1"/>
    <col min="1796" max="1796" width="11" style="1" customWidth="1"/>
    <col min="1797" max="1797" width="22.375" style="1" customWidth="1"/>
    <col min="1798" max="1803" width="11" style="1" customWidth="1"/>
    <col min="1804" max="1804" width="11.875" style="1" customWidth="1"/>
    <col min="1805" max="1805" width="11" style="1" customWidth="1"/>
    <col min="1806" max="2048" width="9" style="1"/>
    <col min="2049" max="2049" width="2.25" style="1" customWidth="1"/>
    <col min="2050" max="2051" width="12.75" style="1" customWidth="1"/>
    <col min="2052" max="2052" width="11" style="1" customWidth="1"/>
    <col min="2053" max="2053" width="22.375" style="1" customWidth="1"/>
    <col min="2054" max="2059" width="11" style="1" customWidth="1"/>
    <col min="2060" max="2060" width="11.875" style="1" customWidth="1"/>
    <col min="2061" max="2061" width="11" style="1" customWidth="1"/>
    <col min="2062" max="2304" width="9" style="1"/>
    <col min="2305" max="2305" width="2.25" style="1" customWidth="1"/>
    <col min="2306" max="2307" width="12.75" style="1" customWidth="1"/>
    <col min="2308" max="2308" width="11" style="1" customWidth="1"/>
    <col min="2309" max="2309" width="22.375" style="1" customWidth="1"/>
    <col min="2310" max="2315" width="11" style="1" customWidth="1"/>
    <col min="2316" max="2316" width="11.875" style="1" customWidth="1"/>
    <col min="2317" max="2317" width="11" style="1" customWidth="1"/>
    <col min="2318" max="2560" width="9" style="1"/>
    <col min="2561" max="2561" width="2.25" style="1" customWidth="1"/>
    <col min="2562" max="2563" width="12.75" style="1" customWidth="1"/>
    <col min="2564" max="2564" width="11" style="1" customWidth="1"/>
    <col min="2565" max="2565" width="22.375" style="1" customWidth="1"/>
    <col min="2566" max="2571" width="11" style="1" customWidth="1"/>
    <col min="2572" max="2572" width="11.875" style="1" customWidth="1"/>
    <col min="2573" max="2573" width="11" style="1" customWidth="1"/>
    <col min="2574" max="2816" width="9" style="1"/>
    <col min="2817" max="2817" width="2.25" style="1" customWidth="1"/>
    <col min="2818" max="2819" width="12.75" style="1" customWidth="1"/>
    <col min="2820" max="2820" width="11" style="1" customWidth="1"/>
    <col min="2821" max="2821" width="22.375" style="1" customWidth="1"/>
    <col min="2822" max="2827" width="11" style="1" customWidth="1"/>
    <col min="2828" max="2828" width="11.875" style="1" customWidth="1"/>
    <col min="2829" max="2829" width="11" style="1" customWidth="1"/>
    <col min="2830" max="3072" width="9" style="1"/>
    <col min="3073" max="3073" width="2.25" style="1" customWidth="1"/>
    <col min="3074" max="3075" width="12.75" style="1" customWidth="1"/>
    <col min="3076" max="3076" width="11" style="1" customWidth="1"/>
    <col min="3077" max="3077" width="22.375" style="1" customWidth="1"/>
    <col min="3078" max="3083" width="11" style="1" customWidth="1"/>
    <col min="3084" max="3084" width="11.875" style="1" customWidth="1"/>
    <col min="3085" max="3085" width="11" style="1" customWidth="1"/>
    <col min="3086" max="3328" width="9" style="1"/>
    <col min="3329" max="3329" width="2.25" style="1" customWidth="1"/>
    <col min="3330" max="3331" width="12.75" style="1" customWidth="1"/>
    <col min="3332" max="3332" width="11" style="1" customWidth="1"/>
    <col min="3333" max="3333" width="22.375" style="1" customWidth="1"/>
    <col min="3334" max="3339" width="11" style="1" customWidth="1"/>
    <col min="3340" max="3340" width="11.875" style="1" customWidth="1"/>
    <col min="3341" max="3341" width="11" style="1" customWidth="1"/>
    <col min="3342" max="3584" width="9" style="1"/>
    <col min="3585" max="3585" width="2.25" style="1" customWidth="1"/>
    <col min="3586" max="3587" width="12.75" style="1" customWidth="1"/>
    <col min="3588" max="3588" width="11" style="1" customWidth="1"/>
    <col min="3589" max="3589" width="22.375" style="1" customWidth="1"/>
    <col min="3590" max="3595" width="11" style="1" customWidth="1"/>
    <col min="3596" max="3596" width="11.875" style="1" customWidth="1"/>
    <col min="3597" max="3597" width="11" style="1" customWidth="1"/>
    <col min="3598" max="3840" width="9" style="1"/>
    <col min="3841" max="3841" width="2.25" style="1" customWidth="1"/>
    <col min="3842" max="3843" width="12.75" style="1" customWidth="1"/>
    <col min="3844" max="3844" width="11" style="1" customWidth="1"/>
    <col min="3845" max="3845" width="22.375" style="1" customWidth="1"/>
    <col min="3846" max="3851" width="11" style="1" customWidth="1"/>
    <col min="3852" max="3852" width="11.875" style="1" customWidth="1"/>
    <col min="3853" max="3853" width="11" style="1" customWidth="1"/>
    <col min="3854" max="4096" width="9" style="1"/>
    <col min="4097" max="4097" width="2.25" style="1" customWidth="1"/>
    <col min="4098" max="4099" width="12.75" style="1" customWidth="1"/>
    <col min="4100" max="4100" width="11" style="1" customWidth="1"/>
    <col min="4101" max="4101" width="22.375" style="1" customWidth="1"/>
    <col min="4102" max="4107" width="11" style="1" customWidth="1"/>
    <col min="4108" max="4108" width="11.875" style="1" customWidth="1"/>
    <col min="4109" max="4109" width="11" style="1" customWidth="1"/>
    <col min="4110" max="4352" width="9" style="1"/>
    <col min="4353" max="4353" width="2.25" style="1" customWidth="1"/>
    <col min="4354" max="4355" width="12.75" style="1" customWidth="1"/>
    <col min="4356" max="4356" width="11" style="1" customWidth="1"/>
    <col min="4357" max="4357" width="22.375" style="1" customWidth="1"/>
    <col min="4358" max="4363" width="11" style="1" customWidth="1"/>
    <col min="4364" max="4364" width="11.875" style="1" customWidth="1"/>
    <col min="4365" max="4365" width="11" style="1" customWidth="1"/>
    <col min="4366" max="4608" width="9" style="1"/>
    <col min="4609" max="4609" width="2.25" style="1" customWidth="1"/>
    <col min="4610" max="4611" width="12.75" style="1" customWidth="1"/>
    <col min="4612" max="4612" width="11" style="1" customWidth="1"/>
    <col min="4613" max="4613" width="22.375" style="1" customWidth="1"/>
    <col min="4614" max="4619" width="11" style="1" customWidth="1"/>
    <col min="4620" max="4620" width="11.875" style="1" customWidth="1"/>
    <col min="4621" max="4621" width="11" style="1" customWidth="1"/>
    <col min="4622" max="4864" width="9" style="1"/>
    <col min="4865" max="4865" width="2.25" style="1" customWidth="1"/>
    <col min="4866" max="4867" width="12.75" style="1" customWidth="1"/>
    <col min="4868" max="4868" width="11" style="1" customWidth="1"/>
    <col min="4869" max="4869" width="22.375" style="1" customWidth="1"/>
    <col min="4870" max="4875" width="11" style="1" customWidth="1"/>
    <col min="4876" max="4876" width="11.875" style="1" customWidth="1"/>
    <col min="4877" max="4877" width="11" style="1" customWidth="1"/>
    <col min="4878" max="5120" width="9" style="1"/>
    <col min="5121" max="5121" width="2.25" style="1" customWidth="1"/>
    <col min="5122" max="5123" width="12.75" style="1" customWidth="1"/>
    <col min="5124" max="5124" width="11" style="1" customWidth="1"/>
    <col min="5125" max="5125" width="22.375" style="1" customWidth="1"/>
    <col min="5126" max="5131" width="11" style="1" customWidth="1"/>
    <col min="5132" max="5132" width="11.875" style="1" customWidth="1"/>
    <col min="5133" max="5133" width="11" style="1" customWidth="1"/>
    <col min="5134" max="5376" width="9" style="1"/>
    <col min="5377" max="5377" width="2.25" style="1" customWidth="1"/>
    <col min="5378" max="5379" width="12.75" style="1" customWidth="1"/>
    <col min="5380" max="5380" width="11" style="1" customWidth="1"/>
    <col min="5381" max="5381" width="22.375" style="1" customWidth="1"/>
    <col min="5382" max="5387" width="11" style="1" customWidth="1"/>
    <col min="5388" max="5388" width="11.875" style="1" customWidth="1"/>
    <col min="5389" max="5389" width="11" style="1" customWidth="1"/>
    <col min="5390" max="5632" width="9" style="1"/>
    <col min="5633" max="5633" width="2.25" style="1" customWidth="1"/>
    <col min="5634" max="5635" width="12.75" style="1" customWidth="1"/>
    <col min="5636" max="5636" width="11" style="1" customWidth="1"/>
    <col min="5637" max="5637" width="22.375" style="1" customWidth="1"/>
    <col min="5638" max="5643" width="11" style="1" customWidth="1"/>
    <col min="5644" max="5644" width="11.875" style="1" customWidth="1"/>
    <col min="5645" max="5645" width="11" style="1" customWidth="1"/>
    <col min="5646" max="5888" width="9" style="1"/>
    <col min="5889" max="5889" width="2.25" style="1" customWidth="1"/>
    <col min="5890" max="5891" width="12.75" style="1" customWidth="1"/>
    <col min="5892" max="5892" width="11" style="1" customWidth="1"/>
    <col min="5893" max="5893" width="22.375" style="1" customWidth="1"/>
    <col min="5894" max="5899" width="11" style="1" customWidth="1"/>
    <col min="5900" max="5900" width="11.875" style="1" customWidth="1"/>
    <col min="5901" max="5901" width="11" style="1" customWidth="1"/>
    <col min="5902" max="6144" width="9" style="1"/>
    <col min="6145" max="6145" width="2.25" style="1" customWidth="1"/>
    <col min="6146" max="6147" width="12.75" style="1" customWidth="1"/>
    <col min="6148" max="6148" width="11" style="1" customWidth="1"/>
    <col min="6149" max="6149" width="22.375" style="1" customWidth="1"/>
    <col min="6150" max="6155" width="11" style="1" customWidth="1"/>
    <col min="6156" max="6156" width="11.875" style="1" customWidth="1"/>
    <col min="6157" max="6157" width="11" style="1" customWidth="1"/>
    <col min="6158" max="6400" width="9" style="1"/>
    <col min="6401" max="6401" width="2.25" style="1" customWidth="1"/>
    <col min="6402" max="6403" width="12.75" style="1" customWidth="1"/>
    <col min="6404" max="6404" width="11" style="1" customWidth="1"/>
    <col min="6405" max="6405" width="22.375" style="1" customWidth="1"/>
    <col min="6406" max="6411" width="11" style="1" customWidth="1"/>
    <col min="6412" max="6412" width="11.875" style="1" customWidth="1"/>
    <col min="6413" max="6413" width="11" style="1" customWidth="1"/>
    <col min="6414" max="6656" width="9" style="1"/>
    <col min="6657" max="6657" width="2.25" style="1" customWidth="1"/>
    <col min="6658" max="6659" width="12.75" style="1" customWidth="1"/>
    <col min="6660" max="6660" width="11" style="1" customWidth="1"/>
    <col min="6661" max="6661" width="22.375" style="1" customWidth="1"/>
    <col min="6662" max="6667" width="11" style="1" customWidth="1"/>
    <col min="6668" max="6668" width="11.875" style="1" customWidth="1"/>
    <col min="6669" max="6669" width="11" style="1" customWidth="1"/>
    <col min="6670" max="6912" width="9" style="1"/>
    <col min="6913" max="6913" width="2.25" style="1" customWidth="1"/>
    <col min="6914" max="6915" width="12.75" style="1" customWidth="1"/>
    <col min="6916" max="6916" width="11" style="1" customWidth="1"/>
    <col min="6917" max="6917" width="22.375" style="1" customWidth="1"/>
    <col min="6918" max="6923" width="11" style="1" customWidth="1"/>
    <col min="6924" max="6924" width="11.875" style="1" customWidth="1"/>
    <col min="6925" max="6925" width="11" style="1" customWidth="1"/>
    <col min="6926" max="7168" width="9" style="1"/>
    <col min="7169" max="7169" width="2.25" style="1" customWidth="1"/>
    <col min="7170" max="7171" width="12.75" style="1" customWidth="1"/>
    <col min="7172" max="7172" width="11" style="1" customWidth="1"/>
    <col min="7173" max="7173" width="22.375" style="1" customWidth="1"/>
    <col min="7174" max="7179" width="11" style="1" customWidth="1"/>
    <col min="7180" max="7180" width="11.875" style="1" customWidth="1"/>
    <col min="7181" max="7181" width="11" style="1" customWidth="1"/>
    <col min="7182" max="7424" width="9" style="1"/>
    <col min="7425" max="7425" width="2.25" style="1" customWidth="1"/>
    <col min="7426" max="7427" width="12.75" style="1" customWidth="1"/>
    <col min="7428" max="7428" width="11" style="1" customWidth="1"/>
    <col min="7429" max="7429" width="22.375" style="1" customWidth="1"/>
    <col min="7430" max="7435" width="11" style="1" customWidth="1"/>
    <col min="7436" max="7436" width="11.875" style="1" customWidth="1"/>
    <col min="7437" max="7437" width="11" style="1" customWidth="1"/>
    <col min="7438" max="7680" width="9" style="1"/>
    <col min="7681" max="7681" width="2.25" style="1" customWidth="1"/>
    <col min="7682" max="7683" width="12.75" style="1" customWidth="1"/>
    <col min="7684" max="7684" width="11" style="1" customWidth="1"/>
    <col min="7685" max="7685" width="22.375" style="1" customWidth="1"/>
    <col min="7686" max="7691" width="11" style="1" customWidth="1"/>
    <col min="7692" max="7692" width="11.875" style="1" customWidth="1"/>
    <col min="7693" max="7693" width="11" style="1" customWidth="1"/>
    <col min="7694" max="7936" width="9" style="1"/>
    <col min="7937" max="7937" width="2.25" style="1" customWidth="1"/>
    <col min="7938" max="7939" width="12.75" style="1" customWidth="1"/>
    <col min="7940" max="7940" width="11" style="1" customWidth="1"/>
    <col min="7941" max="7941" width="22.375" style="1" customWidth="1"/>
    <col min="7942" max="7947" width="11" style="1" customWidth="1"/>
    <col min="7948" max="7948" width="11.875" style="1" customWidth="1"/>
    <col min="7949" max="7949" width="11" style="1" customWidth="1"/>
    <col min="7950" max="8192" width="9" style="1"/>
    <col min="8193" max="8193" width="2.25" style="1" customWidth="1"/>
    <col min="8194" max="8195" width="12.75" style="1" customWidth="1"/>
    <col min="8196" max="8196" width="11" style="1" customWidth="1"/>
    <col min="8197" max="8197" width="22.375" style="1" customWidth="1"/>
    <col min="8198" max="8203" width="11" style="1" customWidth="1"/>
    <col min="8204" max="8204" width="11.875" style="1" customWidth="1"/>
    <col min="8205" max="8205" width="11" style="1" customWidth="1"/>
    <col min="8206" max="8448" width="9" style="1"/>
    <col min="8449" max="8449" width="2.25" style="1" customWidth="1"/>
    <col min="8450" max="8451" width="12.75" style="1" customWidth="1"/>
    <col min="8452" max="8452" width="11" style="1" customWidth="1"/>
    <col min="8453" max="8453" width="22.375" style="1" customWidth="1"/>
    <col min="8454" max="8459" width="11" style="1" customWidth="1"/>
    <col min="8460" max="8460" width="11.875" style="1" customWidth="1"/>
    <col min="8461" max="8461" width="11" style="1" customWidth="1"/>
    <col min="8462" max="8704" width="9" style="1"/>
    <col min="8705" max="8705" width="2.25" style="1" customWidth="1"/>
    <col min="8706" max="8707" width="12.75" style="1" customWidth="1"/>
    <col min="8708" max="8708" width="11" style="1" customWidth="1"/>
    <col min="8709" max="8709" width="22.375" style="1" customWidth="1"/>
    <col min="8710" max="8715" width="11" style="1" customWidth="1"/>
    <col min="8716" max="8716" width="11.875" style="1" customWidth="1"/>
    <col min="8717" max="8717" width="11" style="1" customWidth="1"/>
    <col min="8718" max="8960" width="9" style="1"/>
    <col min="8961" max="8961" width="2.25" style="1" customWidth="1"/>
    <col min="8962" max="8963" width="12.75" style="1" customWidth="1"/>
    <col min="8964" max="8964" width="11" style="1" customWidth="1"/>
    <col min="8965" max="8965" width="22.375" style="1" customWidth="1"/>
    <col min="8966" max="8971" width="11" style="1" customWidth="1"/>
    <col min="8972" max="8972" width="11.875" style="1" customWidth="1"/>
    <col min="8973" max="8973" width="11" style="1" customWidth="1"/>
    <col min="8974" max="9216" width="9" style="1"/>
    <col min="9217" max="9217" width="2.25" style="1" customWidth="1"/>
    <col min="9218" max="9219" width="12.75" style="1" customWidth="1"/>
    <col min="9220" max="9220" width="11" style="1" customWidth="1"/>
    <col min="9221" max="9221" width="22.375" style="1" customWidth="1"/>
    <col min="9222" max="9227" width="11" style="1" customWidth="1"/>
    <col min="9228" max="9228" width="11.875" style="1" customWidth="1"/>
    <col min="9229" max="9229" width="11" style="1" customWidth="1"/>
    <col min="9230" max="9472" width="9" style="1"/>
    <col min="9473" max="9473" width="2.25" style="1" customWidth="1"/>
    <col min="9474" max="9475" width="12.75" style="1" customWidth="1"/>
    <col min="9476" max="9476" width="11" style="1" customWidth="1"/>
    <col min="9477" max="9477" width="22.375" style="1" customWidth="1"/>
    <col min="9478" max="9483" width="11" style="1" customWidth="1"/>
    <col min="9484" max="9484" width="11.875" style="1" customWidth="1"/>
    <col min="9485" max="9485" width="11" style="1" customWidth="1"/>
    <col min="9486" max="9728" width="9" style="1"/>
    <col min="9729" max="9729" width="2.25" style="1" customWidth="1"/>
    <col min="9730" max="9731" width="12.75" style="1" customWidth="1"/>
    <col min="9732" max="9732" width="11" style="1" customWidth="1"/>
    <col min="9733" max="9733" width="22.375" style="1" customWidth="1"/>
    <col min="9734" max="9739" width="11" style="1" customWidth="1"/>
    <col min="9740" max="9740" width="11.875" style="1" customWidth="1"/>
    <col min="9741" max="9741" width="11" style="1" customWidth="1"/>
    <col min="9742" max="9984" width="9" style="1"/>
    <col min="9985" max="9985" width="2.25" style="1" customWidth="1"/>
    <col min="9986" max="9987" width="12.75" style="1" customWidth="1"/>
    <col min="9988" max="9988" width="11" style="1" customWidth="1"/>
    <col min="9989" max="9989" width="22.375" style="1" customWidth="1"/>
    <col min="9990" max="9995" width="11" style="1" customWidth="1"/>
    <col min="9996" max="9996" width="11.875" style="1" customWidth="1"/>
    <col min="9997" max="9997" width="11" style="1" customWidth="1"/>
    <col min="9998" max="10240" width="9" style="1"/>
    <col min="10241" max="10241" width="2.25" style="1" customWidth="1"/>
    <col min="10242" max="10243" width="12.75" style="1" customWidth="1"/>
    <col min="10244" max="10244" width="11" style="1" customWidth="1"/>
    <col min="10245" max="10245" width="22.375" style="1" customWidth="1"/>
    <col min="10246" max="10251" width="11" style="1" customWidth="1"/>
    <col min="10252" max="10252" width="11.875" style="1" customWidth="1"/>
    <col min="10253" max="10253" width="11" style="1" customWidth="1"/>
    <col min="10254" max="10496" width="9" style="1"/>
    <col min="10497" max="10497" width="2.25" style="1" customWidth="1"/>
    <col min="10498" max="10499" width="12.75" style="1" customWidth="1"/>
    <col min="10500" max="10500" width="11" style="1" customWidth="1"/>
    <col min="10501" max="10501" width="22.375" style="1" customWidth="1"/>
    <col min="10502" max="10507" width="11" style="1" customWidth="1"/>
    <col min="10508" max="10508" width="11.875" style="1" customWidth="1"/>
    <col min="10509" max="10509" width="11" style="1" customWidth="1"/>
    <col min="10510" max="10752" width="9" style="1"/>
    <col min="10753" max="10753" width="2.25" style="1" customWidth="1"/>
    <col min="10754" max="10755" width="12.75" style="1" customWidth="1"/>
    <col min="10756" max="10756" width="11" style="1" customWidth="1"/>
    <col min="10757" max="10757" width="22.375" style="1" customWidth="1"/>
    <col min="10758" max="10763" width="11" style="1" customWidth="1"/>
    <col min="10764" max="10764" width="11.875" style="1" customWidth="1"/>
    <col min="10765" max="10765" width="11" style="1" customWidth="1"/>
    <col min="10766" max="11008" width="9" style="1"/>
    <col min="11009" max="11009" width="2.25" style="1" customWidth="1"/>
    <col min="11010" max="11011" width="12.75" style="1" customWidth="1"/>
    <col min="11012" max="11012" width="11" style="1" customWidth="1"/>
    <col min="11013" max="11013" width="22.375" style="1" customWidth="1"/>
    <col min="11014" max="11019" width="11" style="1" customWidth="1"/>
    <col min="11020" max="11020" width="11.875" style="1" customWidth="1"/>
    <col min="11021" max="11021" width="11" style="1" customWidth="1"/>
    <col min="11022" max="11264" width="9" style="1"/>
    <col min="11265" max="11265" width="2.25" style="1" customWidth="1"/>
    <col min="11266" max="11267" width="12.75" style="1" customWidth="1"/>
    <col min="11268" max="11268" width="11" style="1" customWidth="1"/>
    <col min="11269" max="11269" width="22.375" style="1" customWidth="1"/>
    <col min="11270" max="11275" width="11" style="1" customWidth="1"/>
    <col min="11276" max="11276" width="11.875" style="1" customWidth="1"/>
    <col min="11277" max="11277" width="11" style="1" customWidth="1"/>
    <col min="11278" max="11520" width="9" style="1"/>
    <col min="11521" max="11521" width="2.25" style="1" customWidth="1"/>
    <col min="11522" max="11523" width="12.75" style="1" customWidth="1"/>
    <col min="11524" max="11524" width="11" style="1" customWidth="1"/>
    <col min="11525" max="11525" width="22.375" style="1" customWidth="1"/>
    <col min="11526" max="11531" width="11" style="1" customWidth="1"/>
    <col min="11532" max="11532" width="11.875" style="1" customWidth="1"/>
    <col min="11533" max="11533" width="11" style="1" customWidth="1"/>
    <col min="11534" max="11776" width="9" style="1"/>
    <col min="11777" max="11777" width="2.25" style="1" customWidth="1"/>
    <col min="11778" max="11779" width="12.75" style="1" customWidth="1"/>
    <col min="11780" max="11780" width="11" style="1" customWidth="1"/>
    <col min="11781" max="11781" width="22.375" style="1" customWidth="1"/>
    <col min="11782" max="11787" width="11" style="1" customWidth="1"/>
    <col min="11788" max="11788" width="11.875" style="1" customWidth="1"/>
    <col min="11789" max="11789" width="11" style="1" customWidth="1"/>
    <col min="11790" max="12032" width="9" style="1"/>
    <col min="12033" max="12033" width="2.25" style="1" customWidth="1"/>
    <col min="12034" max="12035" width="12.75" style="1" customWidth="1"/>
    <col min="12036" max="12036" width="11" style="1" customWidth="1"/>
    <col min="12037" max="12037" width="22.375" style="1" customWidth="1"/>
    <col min="12038" max="12043" width="11" style="1" customWidth="1"/>
    <col min="12044" max="12044" width="11.875" style="1" customWidth="1"/>
    <col min="12045" max="12045" width="11" style="1" customWidth="1"/>
    <col min="12046" max="12288" width="9" style="1"/>
    <col min="12289" max="12289" width="2.25" style="1" customWidth="1"/>
    <col min="12290" max="12291" width="12.75" style="1" customWidth="1"/>
    <col min="12292" max="12292" width="11" style="1" customWidth="1"/>
    <col min="12293" max="12293" width="22.375" style="1" customWidth="1"/>
    <col min="12294" max="12299" width="11" style="1" customWidth="1"/>
    <col min="12300" max="12300" width="11.875" style="1" customWidth="1"/>
    <col min="12301" max="12301" width="11" style="1" customWidth="1"/>
    <col min="12302" max="12544" width="9" style="1"/>
    <col min="12545" max="12545" width="2.25" style="1" customWidth="1"/>
    <col min="12546" max="12547" width="12.75" style="1" customWidth="1"/>
    <col min="12548" max="12548" width="11" style="1" customWidth="1"/>
    <col min="12549" max="12549" width="22.375" style="1" customWidth="1"/>
    <col min="12550" max="12555" width="11" style="1" customWidth="1"/>
    <col min="12556" max="12556" width="11.875" style="1" customWidth="1"/>
    <col min="12557" max="12557" width="11" style="1" customWidth="1"/>
    <col min="12558" max="12800" width="9" style="1"/>
    <col min="12801" max="12801" width="2.25" style="1" customWidth="1"/>
    <col min="12802" max="12803" width="12.75" style="1" customWidth="1"/>
    <col min="12804" max="12804" width="11" style="1" customWidth="1"/>
    <col min="12805" max="12805" width="22.375" style="1" customWidth="1"/>
    <col min="12806" max="12811" width="11" style="1" customWidth="1"/>
    <col min="12812" max="12812" width="11.875" style="1" customWidth="1"/>
    <col min="12813" max="12813" width="11" style="1" customWidth="1"/>
    <col min="12814" max="13056" width="9" style="1"/>
    <col min="13057" max="13057" width="2.25" style="1" customWidth="1"/>
    <col min="13058" max="13059" width="12.75" style="1" customWidth="1"/>
    <col min="13060" max="13060" width="11" style="1" customWidth="1"/>
    <col min="13061" max="13061" width="22.375" style="1" customWidth="1"/>
    <col min="13062" max="13067" width="11" style="1" customWidth="1"/>
    <col min="13068" max="13068" width="11.875" style="1" customWidth="1"/>
    <col min="13069" max="13069" width="11" style="1" customWidth="1"/>
    <col min="13070" max="13312" width="9" style="1"/>
    <col min="13313" max="13313" width="2.25" style="1" customWidth="1"/>
    <col min="13314" max="13315" width="12.75" style="1" customWidth="1"/>
    <col min="13316" max="13316" width="11" style="1" customWidth="1"/>
    <col min="13317" max="13317" width="22.375" style="1" customWidth="1"/>
    <col min="13318" max="13323" width="11" style="1" customWidth="1"/>
    <col min="13324" max="13324" width="11.875" style="1" customWidth="1"/>
    <col min="13325" max="13325" width="11" style="1" customWidth="1"/>
    <col min="13326" max="13568" width="9" style="1"/>
    <col min="13569" max="13569" width="2.25" style="1" customWidth="1"/>
    <col min="13570" max="13571" width="12.75" style="1" customWidth="1"/>
    <col min="13572" max="13572" width="11" style="1" customWidth="1"/>
    <col min="13573" max="13573" width="22.375" style="1" customWidth="1"/>
    <col min="13574" max="13579" width="11" style="1" customWidth="1"/>
    <col min="13580" max="13580" width="11.875" style="1" customWidth="1"/>
    <col min="13581" max="13581" width="11" style="1" customWidth="1"/>
    <col min="13582" max="13824" width="9" style="1"/>
    <col min="13825" max="13825" width="2.25" style="1" customWidth="1"/>
    <col min="13826" max="13827" width="12.75" style="1" customWidth="1"/>
    <col min="13828" max="13828" width="11" style="1" customWidth="1"/>
    <col min="13829" max="13829" width="22.375" style="1" customWidth="1"/>
    <col min="13830" max="13835" width="11" style="1" customWidth="1"/>
    <col min="13836" max="13836" width="11.875" style="1" customWidth="1"/>
    <col min="13837" max="13837" width="11" style="1" customWidth="1"/>
    <col min="13838" max="14080" width="9" style="1"/>
    <col min="14081" max="14081" width="2.25" style="1" customWidth="1"/>
    <col min="14082" max="14083" width="12.75" style="1" customWidth="1"/>
    <col min="14084" max="14084" width="11" style="1" customWidth="1"/>
    <col min="14085" max="14085" width="22.375" style="1" customWidth="1"/>
    <col min="14086" max="14091" width="11" style="1" customWidth="1"/>
    <col min="14092" max="14092" width="11.875" style="1" customWidth="1"/>
    <col min="14093" max="14093" width="11" style="1" customWidth="1"/>
    <col min="14094" max="14336" width="9" style="1"/>
    <col min="14337" max="14337" width="2.25" style="1" customWidth="1"/>
    <col min="14338" max="14339" width="12.75" style="1" customWidth="1"/>
    <col min="14340" max="14340" width="11" style="1" customWidth="1"/>
    <col min="14341" max="14341" width="22.375" style="1" customWidth="1"/>
    <col min="14342" max="14347" width="11" style="1" customWidth="1"/>
    <col min="14348" max="14348" width="11.875" style="1" customWidth="1"/>
    <col min="14349" max="14349" width="11" style="1" customWidth="1"/>
    <col min="14350" max="14592" width="9" style="1"/>
    <col min="14593" max="14593" width="2.25" style="1" customWidth="1"/>
    <col min="14594" max="14595" width="12.75" style="1" customWidth="1"/>
    <col min="14596" max="14596" width="11" style="1" customWidth="1"/>
    <col min="14597" max="14597" width="22.375" style="1" customWidth="1"/>
    <col min="14598" max="14603" width="11" style="1" customWidth="1"/>
    <col min="14604" max="14604" width="11.875" style="1" customWidth="1"/>
    <col min="14605" max="14605" width="11" style="1" customWidth="1"/>
    <col min="14606" max="14848" width="9" style="1"/>
    <col min="14849" max="14849" width="2.25" style="1" customWidth="1"/>
    <col min="14850" max="14851" width="12.75" style="1" customWidth="1"/>
    <col min="14852" max="14852" width="11" style="1" customWidth="1"/>
    <col min="14853" max="14853" width="22.375" style="1" customWidth="1"/>
    <col min="14854" max="14859" width="11" style="1" customWidth="1"/>
    <col min="14860" max="14860" width="11.875" style="1" customWidth="1"/>
    <col min="14861" max="14861" width="11" style="1" customWidth="1"/>
    <col min="14862" max="15104" width="9" style="1"/>
    <col min="15105" max="15105" width="2.25" style="1" customWidth="1"/>
    <col min="15106" max="15107" width="12.75" style="1" customWidth="1"/>
    <col min="15108" max="15108" width="11" style="1" customWidth="1"/>
    <col min="15109" max="15109" width="22.375" style="1" customWidth="1"/>
    <col min="15110" max="15115" width="11" style="1" customWidth="1"/>
    <col min="15116" max="15116" width="11.875" style="1" customWidth="1"/>
    <col min="15117" max="15117" width="11" style="1" customWidth="1"/>
    <col min="15118" max="15360" width="9" style="1"/>
    <col min="15361" max="15361" width="2.25" style="1" customWidth="1"/>
    <col min="15362" max="15363" width="12.75" style="1" customWidth="1"/>
    <col min="15364" max="15364" width="11" style="1" customWidth="1"/>
    <col min="15365" max="15365" width="22.375" style="1" customWidth="1"/>
    <col min="15366" max="15371" width="11" style="1" customWidth="1"/>
    <col min="15372" max="15372" width="11.875" style="1" customWidth="1"/>
    <col min="15373" max="15373" width="11" style="1" customWidth="1"/>
    <col min="15374" max="15616" width="9" style="1"/>
    <col min="15617" max="15617" width="2.25" style="1" customWidth="1"/>
    <col min="15618" max="15619" width="12.75" style="1" customWidth="1"/>
    <col min="15620" max="15620" width="11" style="1" customWidth="1"/>
    <col min="15621" max="15621" width="22.375" style="1" customWidth="1"/>
    <col min="15622" max="15627" width="11" style="1" customWidth="1"/>
    <col min="15628" max="15628" width="11.875" style="1" customWidth="1"/>
    <col min="15629" max="15629" width="11" style="1" customWidth="1"/>
    <col min="15630" max="15872" width="9" style="1"/>
    <col min="15873" max="15873" width="2.25" style="1" customWidth="1"/>
    <col min="15874" max="15875" width="12.75" style="1" customWidth="1"/>
    <col min="15876" max="15876" width="11" style="1" customWidth="1"/>
    <col min="15877" max="15877" width="22.375" style="1" customWidth="1"/>
    <col min="15878" max="15883" width="11" style="1" customWidth="1"/>
    <col min="15884" max="15884" width="11.875" style="1" customWidth="1"/>
    <col min="15885" max="15885" width="11" style="1" customWidth="1"/>
    <col min="15886" max="16128" width="9" style="1"/>
    <col min="16129" max="16129" width="2.25" style="1" customWidth="1"/>
    <col min="16130" max="16131" width="12.75" style="1" customWidth="1"/>
    <col min="16132" max="16132" width="11" style="1" customWidth="1"/>
    <col min="16133" max="16133" width="22.375" style="1" customWidth="1"/>
    <col min="16134" max="16139" width="11" style="1" customWidth="1"/>
    <col min="16140" max="16140" width="11.875" style="1" customWidth="1"/>
    <col min="16141" max="16141" width="11" style="1" customWidth="1"/>
    <col min="16142" max="16384" width="9" style="1"/>
  </cols>
  <sheetData>
    <row r="1" spans="1:14" ht="15.75" x14ac:dyDescent="0.25">
      <c r="B1" s="379" t="s">
        <v>214</v>
      </c>
      <c r="C1" s="379"/>
      <c r="D1" s="379"/>
      <c r="E1" s="379"/>
      <c r="F1" s="379"/>
      <c r="G1" s="379"/>
      <c r="H1" s="379"/>
      <c r="I1" s="379"/>
      <c r="J1" s="379"/>
      <c r="K1" s="379"/>
    </row>
    <row r="2" spans="1:14" ht="15" x14ac:dyDescent="0.25">
      <c r="A2" s="2" t="s">
        <v>215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</row>
    <row r="3" spans="1:14" ht="12.95" customHeight="1" x14ac:dyDescent="0.25">
      <c r="B3" s="380" t="s">
        <v>211</v>
      </c>
      <c r="C3" s="380"/>
      <c r="D3" s="380"/>
      <c r="E3" s="380"/>
      <c r="F3" s="380"/>
      <c r="G3" s="380"/>
      <c r="H3" s="380"/>
      <c r="I3" s="380"/>
      <c r="J3" s="380"/>
      <c r="K3" s="380"/>
      <c r="L3" s="3"/>
      <c r="M3" s="3"/>
      <c r="N3" s="3"/>
    </row>
    <row r="4" spans="1:14" ht="12.95" customHeight="1" x14ac:dyDescent="0.2">
      <c r="A4" s="168"/>
      <c r="B4" s="392"/>
      <c r="C4" s="392"/>
      <c r="D4" s="392"/>
      <c r="E4" s="392"/>
      <c r="F4" s="392"/>
      <c r="G4" s="392"/>
      <c r="H4" s="392"/>
      <c r="I4" s="392"/>
      <c r="J4" s="392"/>
      <c r="K4" s="392"/>
    </row>
    <row r="5" spans="1:14" ht="13.5" thickBot="1" x14ac:dyDescent="0.25">
      <c r="B5" s="393"/>
      <c r="C5" s="393"/>
      <c r="D5" s="393"/>
      <c r="E5" s="393"/>
      <c r="F5" s="393"/>
      <c r="G5" s="393"/>
      <c r="H5" s="393"/>
      <c r="I5" s="393"/>
      <c r="J5" s="393"/>
      <c r="K5" s="393"/>
    </row>
    <row r="6" spans="1:14" ht="17.649999999999999" customHeight="1" thickBot="1" x14ac:dyDescent="0.3">
      <c r="B6" s="381" t="s">
        <v>2</v>
      </c>
      <c r="C6" s="382"/>
      <c r="D6" s="382"/>
      <c r="E6" s="394" t="s">
        <v>3</v>
      </c>
      <c r="F6" s="386" t="s">
        <v>4</v>
      </c>
      <c r="G6" s="387"/>
      <c r="H6" s="387"/>
      <c r="I6" s="387"/>
      <c r="J6" s="388"/>
      <c r="K6" s="389" t="s">
        <v>5</v>
      </c>
      <c r="L6" s="4" t="s">
        <v>6</v>
      </c>
      <c r="M6" s="371"/>
    </row>
    <row r="7" spans="1:14" ht="16.350000000000001" customHeight="1" thickBot="1" x14ac:dyDescent="0.25">
      <c r="B7" s="5" t="s">
        <v>7</v>
      </c>
      <c r="C7" s="6" t="s">
        <v>8</v>
      </c>
      <c r="D7" s="7" t="s">
        <v>9</v>
      </c>
      <c r="E7" s="395"/>
      <c r="F7" s="8" t="s">
        <v>10</v>
      </c>
      <c r="G7" s="9" t="s">
        <v>11</v>
      </c>
      <c r="H7" s="9" t="s">
        <v>12</v>
      </c>
      <c r="I7" s="9" t="s">
        <v>13</v>
      </c>
      <c r="J7" s="10" t="s">
        <v>14</v>
      </c>
      <c r="K7" s="396"/>
      <c r="L7" s="11" t="s">
        <v>15</v>
      </c>
      <c r="M7" s="378"/>
    </row>
    <row r="8" spans="1:14" ht="13.7" customHeight="1" thickBot="1" x14ac:dyDescent="0.25">
      <c r="B8" s="169" t="s">
        <v>16</v>
      </c>
      <c r="C8" s="170" t="s">
        <v>17</v>
      </c>
      <c r="D8" s="171" t="s">
        <v>18</v>
      </c>
      <c r="E8" s="172" t="s">
        <v>19</v>
      </c>
      <c r="F8" s="169"/>
      <c r="G8" s="173">
        <v>12</v>
      </c>
      <c r="H8" s="173">
        <v>12</v>
      </c>
      <c r="I8" s="173">
        <v>12</v>
      </c>
      <c r="J8" s="174">
        <v>49</v>
      </c>
      <c r="K8" s="175">
        <f t="shared" ref="K8:K51" si="0">SUM(F8:J8)</f>
        <v>85</v>
      </c>
      <c r="L8" s="20">
        <f t="shared" ref="L8:L51" si="1">IF(K8&gt;0,1,0)</f>
        <v>1</v>
      </c>
      <c r="M8" s="4"/>
    </row>
    <row r="9" spans="1:14" ht="13.7" customHeight="1" thickTop="1" thickBot="1" x14ac:dyDescent="0.25">
      <c r="B9" s="21" t="s">
        <v>20</v>
      </c>
      <c r="C9" s="176" t="s">
        <v>21</v>
      </c>
      <c r="D9" s="177" t="s">
        <v>24</v>
      </c>
      <c r="E9" s="178" t="s">
        <v>25</v>
      </c>
      <c r="F9" s="21">
        <v>2</v>
      </c>
      <c r="G9" s="179"/>
      <c r="H9" s="179">
        <v>2</v>
      </c>
      <c r="I9" s="179"/>
      <c r="J9" s="180">
        <v>1</v>
      </c>
      <c r="K9" s="181">
        <f t="shared" si="0"/>
        <v>5</v>
      </c>
      <c r="L9" s="20">
        <f t="shared" si="1"/>
        <v>1</v>
      </c>
      <c r="M9" s="4"/>
    </row>
    <row r="10" spans="1:14" ht="13.7" customHeight="1" thickTop="1" x14ac:dyDescent="0.2">
      <c r="B10" s="29" t="s">
        <v>26</v>
      </c>
      <c r="C10" s="13" t="s">
        <v>28</v>
      </c>
      <c r="D10" s="14" t="s">
        <v>142</v>
      </c>
      <c r="E10" s="15" t="s">
        <v>143</v>
      </c>
      <c r="F10" s="16"/>
      <c r="G10" s="17">
        <v>17</v>
      </c>
      <c r="H10" s="17">
        <v>2</v>
      </c>
      <c r="I10" s="17"/>
      <c r="J10" s="18"/>
      <c r="K10" s="19">
        <f t="shared" si="0"/>
        <v>19</v>
      </c>
      <c r="L10" s="20">
        <f t="shared" si="1"/>
        <v>1</v>
      </c>
      <c r="M10" s="4"/>
    </row>
    <row r="11" spans="1:14" ht="13.7" customHeight="1" x14ac:dyDescent="0.2">
      <c r="B11" s="29"/>
      <c r="C11" s="30" t="s">
        <v>28</v>
      </c>
      <c r="D11" s="31" t="s">
        <v>29</v>
      </c>
      <c r="E11" s="32" t="s">
        <v>30</v>
      </c>
      <c r="F11" s="33"/>
      <c r="G11" s="34"/>
      <c r="H11" s="34">
        <v>3</v>
      </c>
      <c r="I11" s="34">
        <v>1</v>
      </c>
      <c r="J11" s="35">
        <v>4</v>
      </c>
      <c r="K11" s="36">
        <f t="shared" si="0"/>
        <v>8</v>
      </c>
      <c r="L11" s="20">
        <f t="shared" si="1"/>
        <v>1</v>
      </c>
      <c r="M11" s="4"/>
    </row>
    <row r="12" spans="1:14" ht="13.7" customHeight="1" x14ac:dyDescent="0.2">
      <c r="B12" s="29"/>
      <c r="C12" s="13" t="s">
        <v>28</v>
      </c>
      <c r="D12" s="14" t="s">
        <v>31</v>
      </c>
      <c r="E12" s="15" t="s">
        <v>32</v>
      </c>
      <c r="F12" s="16"/>
      <c r="G12" s="17">
        <v>57</v>
      </c>
      <c r="H12" s="17"/>
      <c r="I12" s="17"/>
      <c r="J12" s="18">
        <v>40</v>
      </c>
      <c r="K12" s="19">
        <f t="shared" si="0"/>
        <v>97</v>
      </c>
      <c r="L12" s="20">
        <f t="shared" si="1"/>
        <v>1</v>
      </c>
      <c r="M12" s="4"/>
    </row>
    <row r="13" spans="1:14" ht="13.7" customHeight="1" x14ac:dyDescent="0.2">
      <c r="B13" s="29"/>
      <c r="C13" s="30" t="s">
        <v>28</v>
      </c>
      <c r="D13" s="31" t="s">
        <v>33</v>
      </c>
      <c r="E13" s="32" t="s">
        <v>34</v>
      </c>
      <c r="F13" s="33"/>
      <c r="G13" s="34">
        <v>13</v>
      </c>
      <c r="H13" s="34">
        <v>1</v>
      </c>
      <c r="I13" s="34">
        <v>1</v>
      </c>
      <c r="J13" s="35">
        <v>2</v>
      </c>
      <c r="K13" s="36">
        <f t="shared" si="0"/>
        <v>17</v>
      </c>
      <c r="L13" s="20">
        <f t="shared" si="1"/>
        <v>1</v>
      </c>
      <c r="M13" s="4"/>
    </row>
    <row r="14" spans="1:14" ht="13.7" customHeight="1" x14ac:dyDescent="0.2">
      <c r="B14" s="29"/>
      <c r="C14" s="30" t="s">
        <v>28</v>
      </c>
      <c r="D14" s="31" t="s">
        <v>144</v>
      </c>
      <c r="E14" s="32" t="s">
        <v>145</v>
      </c>
      <c r="F14" s="33"/>
      <c r="G14" s="34">
        <v>5</v>
      </c>
      <c r="H14" s="34"/>
      <c r="I14" s="34"/>
      <c r="J14" s="35">
        <v>15</v>
      </c>
      <c r="K14" s="36">
        <f t="shared" si="0"/>
        <v>20</v>
      </c>
      <c r="L14" s="20">
        <f t="shared" si="1"/>
        <v>1</v>
      </c>
      <c r="M14" s="4"/>
    </row>
    <row r="15" spans="1:14" ht="13.7" customHeight="1" x14ac:dyDescent="0.2">
      <c r="B15" s="37"/>
      <c r="C15" s="30" t="s">
        <v>35</v>
      </c>
      <c r="D15" s="31" t="s">
        <v>36</v>
      </c>
      <c r="E15" s="32" t="s">
        <v>37</v>
      </c>
      <c r="F15" s="33">
        <v>2</v>
      </c>
      <c r="G15" s="34"/>
      <c r="H15" s="34">
        <v>1</v>
      </c>
      <c r="I15" s="34">
        <v>32</v>
      </c>
      <c r="J15" s="35">
        <v>1</v>
      </c>
      <c r="K15" s="36">
        <f t="shared" si="0"/>
        <v>36</v>
      </c>
      <c r="L15" s="20">
        <f t="shared" si="1"/>
        <v>1</v>
      </c>
      <c r="M15" s="4"/>
    </row>
    <row r="16" spans="1:14" ht="13.7" customHeight="1" x14ac:dyDescent="0.2">
      <c r="B16" s="29"/>
      <c r="C16" s="30" t="s">
        <v>35</v>
      </c>
      <c r="D16" s="31" t="s">
        <v>146</v>
      </c>
      <c r="E16" s="32" t="s">
        <v>147</v>
      </c>
      <c r="F16" s="33"/>
      <c r="G16" s="34"/>
      <c r="H16" s="34"/>
      <c r="I16" s="34">
        <v>1</v>
      </c>
      <c r="J16" s="35"/>
      <c r="K16" s="36">
        <f t="shared" si="0"/>
        <v>1</v>
      </c>
      <c r="L16" s="20">
        <f t="shared" si="1"/>
        <v>1</v>
      </c>
      <c r="M16" s="4"/>
    </row>
    <row r="17" spans="2:13" ht="13.7" customHeight="1" x14ac:dyDescent="0.2">
      <c r="B17" s="29"/>
      <c r="C17" s="13" t="s">
        <v>35</v>
      </c>
      <c r="D17" s="14" t="s">
        <v>38</v>
      </c>
      <c r="E17" s="15" t="s">
        <v>39</v>
      </c>
      <c r="F17" s="16">
        <v>15</v>
      </c>
      <c r="G17" s="17"/>
      <c r="H17" s="17">
        <v>2</v>
      </c>
      <c r="I17" s="17">
        <v>7</v>
      </c>
      <c r="J17" s="18">
        <v>6</v>
      </c>
      <c r="K17" s="19">
        <f t="shared" si="0"/>
        <v>30</v>
      </c>
      <c r="L17" s="20">
        <f t="shared" si="1"/>
        <v>1</v>
      </c>
      <c r="M17" s="4"/>
    </row>
    <row r="18" spans="2:13" ht="13.7" customHeight="1" x14ac:dyDescent="0.2">
      <c r="B18" s="29"/>
      <c r="C18" s="30" t="s">
        <v>35</v>
      </c>
      <c r="D18" s="31" t="s">
        <v>40</v>
      </c>
      <c r="E18" s="32" t="s">
        <v>41</v>
      </c>
      <c r="F18" s="33"/>
      <c r="G18" s="34"/>
      <c r="H18" s="34">
        <v>2</v>
      </c>
      <c r="I18" s="34"/>
      <c r="J18" s="35">
        <v>2</v>
      </c>
      <c r="K18" s="36">
        <f t="shared" si="0"/>
        <v>4</v>
      </c>
      <c r="L18" s="20">
        <f t="shared" si="1"/>
        <v>1</v>
      </c>
      <c r="M18" s="4"/>
    </row>
    <row r="19" spans="2:13" ht="13.7" customHeight="1" x14ac:dyDescent="0.2">
      <c r="B19" s="29"/>
      <c r="C19" s="30" t="s">
        <v>35</v>
      </c>
      <c r="D19" s="31" t="s">
        <v>42</v>
      </c>
      <c r="E19" s="32" t="s">
        <v>43</v>
      </c>
      <c r="F19" s="33"/>
      <c r="G19" s="34"/>
      <c r="H19" s="34">
        <v>2</v>
      </c>
      <c r="I19" s="34">
        <v>1</v>
      </c>
      <c r="J19" s="35">
        <v>2</v>
      </c>
      <c r="K19" s="36">
        <f t="shared" si="0"/>
        <v>5</v>
      </c>
      <c r="L19" s="20">
        <f t="shared" si="1"/>
        <v>1</v>
      </c>
      <c r="M19" s="4"/>
    </row>
    <row r="20" spans="2:13" ht="13.7" customHeight="1" x14ac:dyDescent="0.2">
      <c r="B20" s="29"/>
      <c r="C20" s="30" t="s">
        <v>44</v>
      </c>
      <c r="D20" s="31" t="s">
        <v>45</v>
      </c>
      <c r="E20" s="32" t="s">
        <v>46</v>
      </c>
      <c r="F20" s="33"/>
      <c r="G20" s="34"/>
      <c r="H20" s="34"/>
      <c r="I20" s="34"/>
      <c r="J20" s="35">
        <v>2</v>
      </c>
      <c r="K20" s="36">
        <f t="shared" si="0"/>
        <v>2</v>
      </c>
      <c r="L20" s="20">
        <f t="shared" si="1"/>
        <v>1</v>
      </c>
      <c r="M20" s="4"/>
    </row>
    <row r="21" spans="2:13" ht="13.7" customHeight="1" x14ac:dyDescent="0.2">
      <c r="B21" s="29"/>
      <c r="C21" s="30" t="s">
        <v>44</v>
      </c>
      <c r="D21" s="31" t="s">
        <v>152</v>
      </c>
      <c r="E21" s="32" t="s">
        <v>153</v>
      </c>
      <c r="F21" s="33"/>
      <c r="G21" s="34"/>
      <c r="H21" s="34">
        <v>4</v>
      </c>
      <c r="I21" s="34"/>
      <c r="J21" s="35"/>
      <c r="K21" s="36">
        <f t="shared" si="0"/>
        <v>4</v>
      </c>
      <c r="L21" s="20">
        <f t="shared" si="1"/>
        <v>1</v>
      </c>
      <c r="M21" s="4"/>
    </row>
    <row r="22" spans="2:13" ht="13.7" customHeight="1" x14ac:dyDescent="0.2">
      <c r="B22" s="29"/>
      <c r="C22" s="30" t="s">
        <v>44</v>
      </c>
      <c r="D22" s="31" t="s">
        <v>47</v>
      </c>
      <c r="E22" s="32" t="s">
        <v>48</v>
      </c>
      <c r="F22" s="33"/>
      <c r="G22" s="34">
        <v>1</v>
      </c>
      <c r="H22" s="34">
        <v>3</v>
      </c>
      <c r="I22" s="34">
        <v>1</v>
      </c>
      <c r="J22" s="35">
        <v>6</v>
      </c>
      <c r="K22" s="36">
        <f t="shared" si="0"/>
        <v>11</v>
      </c>
      <c r="L22" s="20">
        <f t="shared" si="1"/>
        <v>1</v>
      </c>
      <c r="M22" s="4"/>
    </row>
    <row r="23" spans="2:13" ht="13.7" customHeight="1" thickBot="1" x14ac:dyDescent="0.25">
      <c r="B23" s="21"/>
      <c r="C23" s="22" t="s">
        <v>44</v>
      </c>
      <c r="D23" s="23" t="s">
        <v>49</v>
      </c>
      <c r="E23" s="24" t="s">
        <v>50</v>
      </c>
      <c r="F23" s="25">
        <v>2</v>
      </c>
      <c r="G23" s="26"/>
      <c r="H23" s="26">
        <v>11</v>
      </c>
      <c r="I23" s="26">
        <v>1</v>
      </c>
      <c r="J23" s="27">
        <v>5</v>
      </c>
      <c r="K23" s="28">
        <f t="shared" si="0"/>
        <v>19</v>
      </c>
      <c r="L23" s="20">
        <f t="shared" si="1"/>
        <v>1</v>
      </c>
      <c r="M23" s="4"/>
    </row>
    <row r="24" spans="2:13" ht="13.7" customHeight="1" thickTop="1" x14ac:dyDescent="0.2">
      <c r="B24" s="29" t="s">
        <v>53</v>
      </c>
      <c r="C24" s="13" t="s">
        <v>54</v>
      </c>
      <c r="D24" s="14" t="s">
        <v>55</v>
      </c>
      <c r="E24" s="15" t="s">
        <v>56</v>
      </c>
      <c r="F24" s="16">
        <v>8</v>
      </c>
      <c r="G24" s="17">
        <v>3</v>
      </c>
      <c r="H24" s="17">
        <v>2</v>
      </c>
      <c r="I24" s="17">
        <v>1</v>
      </c>
      <c r="J24" s="18">
        <v>4</v>
      </c>
      <c r="K24" s="19">
        <f t="shared" si="0"/>
        <v>18</v>
      </c>
      <c r="L24" s="20">
        <f t="shared" si="1"/>
        <v>1</v>
      </c>
      <c r="M24" s="4"/>
    </row>
    <row r="25" spans="2:13" ht="13.7" customHeight="1" x14ac:dyDescent="0.2">
      <c r="B25" s="29"/>
      <c r="C25" s="30" t="s">
        <v>54</v>
      </c>
      <c r="D25" s="31" t="s">
        <v>57</v>
      </c>
      <c r="E25" s="32" t="s">
        <v>58</v>
      </c>
      <c r="F25" s="33"/>
      <c r="G25" s="34"/>
      <c r="H25" s="34"/>
      <c r="I25" s="34">
        <v>3</v>
      </c>
      <c r="J25" s="35">
        <v>4</v>
      </c>
      <c r="K25" s="36">
        <f t="shared" si="0"/>
        <v>7</v>
      </c>
      <c r="L25" s="20">
        <f t="shared" si="1"/>
        <v>1</v>
      </c>
      <c r="M25" s="4"/>
    </row>
    <row r="26" spans="2:13" ht="13.7" customHeight="1" thickBot="1" x14ac:dyDescent="0.25">
      <c r="B26" s="21"/>
      <c r="C26" s="22" t="s">
        <v>59</v>
      </c>
      <c r="D26" s="23" t="s">
        <v>60</v>
      </c>
      <c r="E26" s="24" t="s">
        <v>61</v>
      </c>
      <c r="F26" s="25"/>
      <c r="G26" s="26">
        <v>1</v>
      </c>
      <c r="H26" s="26"/>
      <c r="I26" s="26"/>
      <c r="J26" s="27"/>
      <c r="K26" s="28">
        <f t="shared" si="0"/>
        <v>1</v>
      </c>
      <c r="L26" s="20">
        <f t="shared" si="1"/>
        <v>1</v>
      </c>
      <c r="M26" s="4"/>
    </row>
    <row r="27" spans="2:13" ht="13.7" customHeight="1" thickTop="1" x14ac:dyDescent="0.2">
      <c r="B27" s="37" t="s">
        <v>65</v>
      </c>
      <c r="C27" s="108" t="s">
        <v>66</v>
      </c>
      <c r="D27" s="109" t="s">
        <v>67</v>
      </c>
      <c r="E27" s="110" t="s">
        <v>68</v>
      </c>
      <c r="F27" s="111"/>
      <c r="G27" s="112">
        <v>12</v>
      </c>
      <c r="H27" s="112"/>
      <c r="I27" s="112">
        <v>2</v>
      </c>
      <c r="J27" s="113">
        <v>4</v>
      </c>
      <c r="K27" s="106">
        <f t="shared" si="0"/>
        <v>18</v>
      </c>
      <c r="L27" s="20">
        <f t="shared" si="1"/>
        <v>1</v>
      </c>
      <c r="M27" s="4"/>
    </row>
    <row r="28" spans="2:13" ht="13.7" customHeight="1" x14ac:dyDescent="0.2">
      <c r="B28" s="37"/>
      <c r="C28" s="38" t="s">
        <v>75</v>
      </c>
      <c r="D28" s="39" t="s">
        <v>76</v>
      </c>
      <c r="E28" s="40" t="s">
        <v>77</v>
      </c>
      <c r="F28" s="41"/>
      <c r="G28" s="42">
        <v>4</v>
      </c>
      <c r="H28" s="42"/>
      <c r="I28" s="42"/>
      <c r="J28" s="43"/>
      <c r="K28" s="19">
        <f t="shared" si="0"/>
        <v>4</v>
      </c>
      <c r="L28" s="20">
        <f t="shared" si="1"/>
        <v>1</v>
      </c>
      <c r="M28" s="4"/>
    </row>
    <row r="29" spans="2:13" ht="13.7" customHeight="1" x14ac:dyDescent="0.2">
      <c r="B29" s="37"/>
      <c r="C29" s="45" t="s">
        <v>216</v>
      </c>
      <c r="D29" s="46" t="s">
        <v>80</v>
      </c>
      <c r="E29" s="47" t="s">
        <v>159</v>
      </c>
      <c r="F29" s="48"/>
      <c r="G29" s="49">
        <v>1</v>
      </c>
      <c r="H29" s="49"/>
      <c r="I29" s="49"/>
      <c r="J29" s="50"/>
      <c r="K29" s="36">
        <f t="shared" si="0"/>
        <v>1</v>
      </c>
      <c r="L29" s="20">
        <f t="shared" si="1"/>
        <v>1</v>
      </c>
      <c r="M29" s="4"/>
    </row>
    <row r="30" spans="2:13" ht="13.7" customHeight="1" x14ac:dyDescent="0.2">
      <c r="B30" s="37"/>
      <c r="C30" s="45" t="s">
        <v>69</v>
      </c>
      <c r="D30" s="46" t="s">
        <v>70</v>
      </c>
      <c r="E30" s="47" t="s">
        <v>161</v>
      </c>
      <c r="F30" s="48">
        <v>3</v>
      </c>
      <c r="G30" s="49"/>
      <c r="H30" s="49">
        <v>2</v>
      </c>
      <c r="I30" s="49"/>
      <c r="J30" s="50">
        <v>1</v>
      </c>
      <c r="K30" s="36">
        <f t="shared" si="0"/>
        <v>6</v>
      </c>
      <c r="L30" s="20">
        <f t="shared" si="1"/>
        <v>1</v>
      </c>
      <c r="M30" s="182"/>
    </row>
    <row r="31" spans="2:13" ht="13.7" customHeight="1" x14ac:dyDescent="0.2">
      <c r="B31" s="37"/>
      <c r="C31" s="45" t="s">
        <v>72</v>
      </c>
      <c r="D31" s="46" t="s">
        <v>73</v>
      </c>
      <c r="E31" s="47" t="s">
        <v>74</v>
      </c>
      <c r="F31" s="48">
        <v>1</v>
      </c>
      <c r="G31" s="49">
        <v>1</v>
      </c>
      <c r="H31" s="49"/>
      <c r="I31" s="49"/>
      <c r="J31" s="50"/>
      <c r="K31" s="36">
        <f t="shared" si="0"/>
        <v>2</v>
      </c>
      <c r="L31" s="20">
        <f t="shared" si="1"/>
        <v>1</v>
      </c>
      <c r="M31" s="4"/>
    </row>
    <row r="32" spans="2:13" ht="13.7" customHeight="1" thickBot="1" x14ac:dyDescent="0.25">
      <c r="B32" s="52"/>
      <c r="C32" s="183" t="s">
        <v>82</v>
      </c>
      <c r="D32" s="184" t="s">
        <v>83</v>
      </c>
      <c r="E32" s="185" t="s">
        <v>84</v>
      </c>
      <c r="F32" s="52"/>
      <c r="G32" s="186">
        <v>2</v>
      </c>
      <c r="H32" s="186"/>
      <c r="I32" s="186">
        <v>2</v>
      </c>
      <c r="J32" s="187">
        <v>1</v>
      </c>
      <c r="K32" s="181">
        <f t="shared" si="0"/>
        <v>5</v>
      </c>
      <c r="L32" s="20">
        <f t="shared" si="1"/>
        <v>1</v>
      </c>
      <c r="M32" s="4"/>
    </row>
    <row r="33" spans="1:14" ht="13.7" customHeight="1" thickTop="1" thickBot="1" x14ac:dyDescent="0.25">
      <c r="B33" s="59" t="s">
        <v>203</v>
      </c>
      <c r="C33" s="60" t="s">
        <v>168</v>
      </c>
      <c r="D33" s="61" t="s">
        <v>204</v>
      </c>
      <c r="E33" s="62" t="s">
        <v>169</v>
      </c>
      <c r="F33" s="59"/>
      <c r="G33" s="63">
        <v>1</v>
      </c>
      <c r="H33" s="63"/>
      <c r="I33" s="63"/>
      <c r="J33" s="64"/>
      <c r="K33" s="91">
        <f t="shared" si="0"/>
        <v>1</v>
      </c>
      <c r="L33" s="20">
        <f t="shared" si="1"/>
        <v>1</v>
      </c>
      <c r="M33" s="4"/>
    </row>
    <row r="34" spans="1:14" ht="13.7" customHeight="1" thickTop="1" x14ac:dyDescent="0.2">
      <c r="B34" s="37" t="s">
        <v>90</v>
      </c>
      <c r="C34" s="38" t="s">
        <v>205</v>
      </c>
      <c r="D34" s="39" t="s">
        <v>94</v>
      </c>
      <c r="E34" s="40" t="s">
        <v>95</v>
      </c>
      <c r="F34" s="41"/>
      <c r="G34" s="42"/>
      <c r="H34" s="42">
        <v>8</v>
      </c>
      <c r="I34" s="42">
        <v>1</v>
      </c>
      <c r="J34" s="43">
        <v>2</v>
      </c>
      <c r="K34" s="19">
        <f t="shared" si="0"/>
        <v>11</v>
      </c>
      <c r="L34" s="20">
        <f t="shared" si="1"/>
        <v>1</v>
      </c>
      <c r="M34" s="4"/>
    </row>
    <row r="35" spans="1:14" ht="13.7" customHeight="1" thickBot="1" x14ac:dyDescent="0.25">
      <c r="B35" s="52"/>
      <c r="C35" s="53" t="s">
        <v>217</v>
      </c>
      <c r="D35" s="54" t="s">
        <v>92</v>
      </c>
      <c r="E35" s="55" t="s">
        <v>93</v>
      </c>
      <c r="F35" s="56"/>
      <c r="G35" s="57"/>
      <c r="H35" s="57">
        <v>3</v>
      </c>
      <c r="I35" s="57">
        <v>1</v>
      </c>
      <c r="J35" s="58"/>
      <c r="K35" s="28">
        <f t="shared" si="0"/>
        <v>4</v>
      </c>
      <c r="L35" s="20">
        <f t="shared" si="1"/>
        <v>1</v>
      </c>
      <c r="M35" s="4"/>
      <c r="N35" s="188"/>
    </row>
    <row r="36" spans="1:14" ht="13.7" customHeight="1" thickTop="1" x14ac:dyDescent="0.2">
      <c r="A36" s="189"/>
      <c r="B36" s="190" t="s">
        <v>97</v>
      </c>
      <c r="C36" s="38" t="s">
        <v>98</v>
      </c>
      <c r="D36" s="39" t="s">
        <v>99</v>
      </c>
      <c r="E36" s="40" t="s">
        <v>100</v>
      </c>
      <c r="F36" s="41">
        <v>22</v>
      </c>
      <c r="G36" s="42"/>
      <c r="H36" s="42">
        <v>108</v>
      </c>
      <c r="I36" s="42">
        <v>88</v>
      </c>
      <c r="J36" s="43">
        <v>63</v>
      </c>
      <c r="K36" s="19">
        <f t="shared" si="0"/>
        <v>281</v>
      </c>
      <c r="L36" s="20">
        <f t="shared" si="1"/>
        <v>1</v>
      </c>
      <c r="M36" s="4"/>
      <c r="N36" s="188"/>
    </row>
    <row r="37" spans="1:14" ht="13.7" customHeight="1" x14ac:dyDescent="0.2">
      <c r="B37" s="37"/>
      <c r="C37" s="38" t="s">
        <v>101</v>
      </c>
      <c r="D37" s="39" t="s">
        <v>102</v>
      </c>
      <c r="E37" s="40" t="s">
        <v>103</v>
      </c>
      <c r="F37" s="41"/>
      <c r="G37" s="42"/>
      <c r="H37" s="42">
        <v>3</v>
      </c>
      <c r="I37" s="42"/>
      <c r="J37" s="43">
        <v>1</v>
      </c>
      <c r="K37" s="19">
        <f t="shared" si="0"/>
        <v>4</v>
      </c>
      <c r="L37" s="20">
        <f t="shared" si="1"/>
        <v>1</v>
      </c>
      <c r="M37" s="4"/>
    </row>
    <row r="38" spans="1:14" ht="13.7" customHeight="1" x14ac:dyDescent="0.2">
      <c r="B38" s="37"/>
      <c r="C38" s="45" t="s">
        <v>101</v>
      </c>
      <c r="D38" s="46" t="s">
        <v>177</v>
      </c>
      <c r="E38" s="47" t="s">
        <v>178</v>
      </c>
      <c r="F38" s="48"/>
      <c r="G38" s="49">
        <v>2</v>
      </c>
      <c r="H38" s="49"/>
      <c r="I38" s="49"/>
      <c r="J38" s="50"/>
      <c r="K38" s="36">
        <f t="shared" si="0"/>
        <v>2</v>
      </c>
      <c r="L38" s="20">
        <f t="shared" si="1"/>
        <v>1</v>
      </c>
      <c r="M38" s="4"/>
    </row>
    <row r="39" spans="1:14" ht="13.7" customHeight="1" x14ac:dyDescent="0.2">
      <c r="B39" s="37"/>
      <c r="C39" s="45" t="s">
        <v>101</v>
      </c>
      <c r="D39" s="46" t="s">
        <v>104</v>
      </c>
      <c r="E39" s="47" t="s">
        <v>105</v>
      </c>
      <c r="F39" s="48"/>
      <c r="G39" s="49"/>
      <c r="H39" s="49">
        <v>1</v>
      </c>
      <c r="I39" s="49">
        <v>4</v>
      </c>
      <c r="J39" s="50"/>
      <c r="K39" s="36">
        <f t="shared" si="0"/>
        <v>5</v>
      </c>
      <c r="L39" s="20">
        <f t="shared" si="1"/>
        <v>1</v>
      </c>
      <c r="M39" s="4"/>
      <c r="N39" s="188"/>
    </row>
    <row r="40" spans="1:14" ht="13.7" customHeight="1" x14ac:dyDescent="0.2">
      <c r="B40" s="37"/>
      <c r="C40" s="45" t="s">
        <v>106</v>
      </c>
      <c r="D40" s="46" t="s">
        <v>107</v>
      </c>
      <c r="E40" s="47" t="s">
        <v>108</v>
      </c>
      <c r="F40" s="48">
        <v>16</v>
      </c>
      <c r="G40" s="49"/>
      <c r="H40" s="49">
        <v>43</v>
      </c>
      <c r="I40" s="49">
        <v>8</v>
      </c>
      <c r="J40" s="50">
        <v>21</v>
      </c>
      <c r="K40" s="36">
        <f t="shared" si="0"/>
        <v>88</v>
      </c>
      <c r="L40" s="20">
        <f t="shared" si="1"/>
        <v>1</v>
      </c>
      <c r="M40" s="4"/>
    </row>
    <row r="41" spans="1:14" ht="13.7" customHeight="1" x14ac:dyDescent="0.2">
      <c r="B41" s="37"/>
      <c r="C41" s="38" t="s">
        <v>112</v>
      </c>
      <c r="D41" s="39" t="s">
        <v>113</v>
      </c>
      <c r="E41" s="40" t="s">
        <v>114</v>
      </c>
      <c r="F41" s="41">
        <v>12</v>
      </c>
      <c r="G41" s="42"/>
      <c r="H41" s="42">
        <v>145</v>
      </c>
      <c r="I41" s="42">
        <v>10</v>
      </c>
      <c r="J41" s="43">
        <v>23</v>
      </c>
      <c r="K41" s="19">
        <f t="shared" si="0"/>
        <v>190</v>
      </c>
      <c r="L41" s="20">
        <f t="shared" si="1"/>
        <v>1</v>
      </c>
      <c r="M41" s="4"/>
    </row>
    <row r="42" spans="1:14" ht="13.7" customHeight="1" x14ac:dyDescent="0.2">
      <c r="B42" s="37"/>
      <c r="C42" s="45" t="s">
        <v>109</v>
      </c>
      <c r="D42" s="46" t="s">
        <v>110</v>
      </c>
      <c r="E42" s="47" t="s">
        <v>111</v>
      </c>
      <c r="F42" s="48">
        <v>23</v>
      </c>
      <c r="G42" s="49">
        <v>8</v>
      </c>
      <c r="H42" s="49">
        <v>33</v>
      </c>
      <c r="I42" s="49">
        <v>1</v>
      </c>
      <c r="J42" s="50">
        <v>33</v>
      </c>
      <c r="K42" s="36">
        <f t="shared" si="0"/>
        <v>98</v>
      </c>
      <c r="L42" s="20">
        <f t="shared" si="1"/>
        <v>1</v>
      </c>
      <c r="M42" s="4"/>
    </row>
    <row r="43" spans="1:14" ht="13.7" customHeight="1" x14ac:dyDescent="0.2">
      <c r="B43" s="37"/>
      <c r="C43" s="38" t="s">
        <v>115</v>
      </c>
      <c r="D43" s="39" t="s">
        <v>116</v>
      </c>
      <c r="E43" s="40" t="s">
        <v>117</v>
      </c>
      <c r="F43" s="41"/>
      <c r="G43" s="42"/>
      <c r="H43" s="42">
        <v>3</v>
      </c>
      <c r="I43" s="42">
        <v>4</v>
      </c>
      <c r="J43" s="43">
        <v>4</v>
      </c>
      <c r="K43" s="19">
        <f t="shared" si="0"/>
        <v>11</v>
      </c>
      <c r="L43" s="20">
        <f t="shared" si="1"/>
        <v>1</v>
      </c>
      <c r="M43" s="4"/>
    </row>
    <row r="44" spans="1:14" x14ac:dyDescent="0.2">
      <c r="B44" s="37"/>
      <c r="C44" s="45" t="s">
        <v>115</v>
      </c>
      <c r="D44" s="46" t="s">
        <v>118</v>
      </c>
      <c r="E44" s="47" t="s">
        <v>119</v>
      </c>
      <c r="F44" s="48">
        <v>3</v>
      </c>
      <c r="G44" s="49"/>
      <c r="H44" s="49">
        <v>7</v>
      </c>
      <c r="I44" s="49">
        <v>3</v>
      </c>
      <c r="J44" s="50">
        <v>2</v>
      </c>
      <c r="K44" s="36">
        <f t="shared" si="0"/>
        <v>15</v>
      </c>
      <c r="L44" s="20">
        <f t="shared" si="1"/>
        <v>1</v>
      </c>
      <c r="M44" s="4"/>
    </row>
    <row r="45" spans="1:14" x14ac:dyDescent="0.2">
      <c r="B45" s="37"/>
      <c r="C45" s="45" t="s">
        <v>115</v>
      </c>
      <c r="D45" s="46" t="s">
        <v>120</v>
      </c>
      <c r="E45" s="47" t="s">
        <v>121</v>
      </c>
      <c r="F45" s="48">
        <v>19</v>
      </c>
      <c r="G45" s="49">
        <v>3</v>
      </c>
      <c r="H45" s="49">
        <v>23</v>
      </c>
      <c r="I45" s="49">
        <v>3</v>
      </c>
      <c r="J45" s="50">
        <v>11</v>
      </c>
      <c r="K45" s="36">
        <f t="shared" si="0"/>
        <v>59</v>
      </c>
      <c r="L45" s="20">
        <f t="shared" si="1"/>
        <v>1</v>
      </c>
      <c r="M45" s="4"/>
    </row>
    <row r="46" spans="1:14" x14ac:dyDescent="0.2">
      <c r="B46" s="37"/>
      <c r="C46" s="45" t="s">
        <v>115</v>
      </c>
      <c r="D46" s="46" t="s">
        <v>122</v>
      </c>
      <c r="E46" s="47" t="s">
        <v>123</v>
      </c>
      <c r="F46" s="48">
        <v>7</v>
      </c>
      <c r="G46" s="49">
        <v>2</v>
      </c>
      <c r="H46" s="49">
        <v>2</v>
      </c>
      <c r="I46" s="49"/>
      <c r="J46" s="50">
        <v>3</v>
      </c>
      <c r="K46" s="36">
        <f t="shared" si="0"/>
        <v>14</v>
      </c>
      <c r="L46" s="20">
        <f t="shared" si="1"/>
        <v>1</v>
      </c>
      <c r="M46" s="4"/>
    </row>
    <row r="47" spans="1:14" x14ac:dyDescent="0.2">
      <c r="B47" s="37"/>
      <c r="C47" s="45" t="s">
        <v>115</v>
      </c>
      <c r="D47" s="46" t="s">
        <v>124</v>
      </c>
      <c r="E47" s="47" t="s">
        <v>125</v>
      </c>
      <c r="F47" s="48"/>
      <c r="G47" s="49"/>
      <c r="H47" s="49">
        <v>1</v>
      </c>
      <c r="I47" s="49"/>
      <c r="J47" s="50"/>
      <c r="K47" s="36">
        <f t="shared" si="0"/>
        <v>1</v>
      </c>
      <c r="L47" s="20">
        <f t="shared" si="1"/>
        <v>1</v>
      </c>
      <c r="M47" s="4"/>
    </row>
    <row r="48" spans="1:14" x14ac:dyDescent="0.2">
      <c r="B48" s="37"/>
      <c r="C48" s="45" t="s">
        <v>115</v>
      </c>
      <c r="D48" s="46" t="s">
        <v>126</v>
      </c>
      <c r="E48" s="47" t="s">
        <v>127</v>
      </c>
      <c r="F48" s="48"/>
      <c r="G48" s="49"/>
      <c r="H48" s="49">
        <v>1</v>
      </c>
      <c r="I48" s="49"/>
      <c r="J48" s="50"/>
      <c r="K48" s="36">
        <f t="shared" si="0"/>
        <v>1</v>
      </c>
      <c r="L48" s="20">
        <f t="shared" si="1"/>
        <v>1</v>
      </c>
      <c r="M48" s="4"/>
    </row>
    <row r="49" spans="2:13" x14ac:dyDescent="0.2">
      <c r="B49" s="37"/>
      <c r="C49" s="45" t="s">
        <v>128</v>
      </c>
      <c r="D49" s="46" t="s">
        <v>129</v>
      </c>
      <c r="E49" s="47" t="s">
        <v>130</v>
      </c>
      <c r="F49" s="48">
        <v>2</v>
      </c>
      <c r="G49" s="49"/>
      <c r="H49" s="49">
        <v>3</v>
      </c>
      <c r="I49" s="49">
        <v>2</v>
      </c>
      <c r="J49" s="50">
        <v>4</v>
      </c>
      <c r="K49" s="36">
        <f t="shared" si="0"/>
        <v>11</v>
      </c>
      <c r="L49" s="20">
        <f t="shared" si="1"/>
        <v>1</v>
      </c>
      <c r="M49" s="4"/>
    </row>
    <row r="50" spans="2:13" x14ac:dyDescent="0.2">
      <c r="B50" s="37"/>
      <c r="C50" s="45" t="s">
        <v>128</v>
      </c>
      <c r="D50" s="46" t="s">
        <v>131</v>
      </c>
      <c r="E50" s="47" t="s">
        <v>132</v>
      </c>
      <c r="F50" s="48">
        <v>10</v>
      </c>
      <c r="G50" s="49">
        <v>4</v>
      </c>
      <c r="H50" s="49">
        <v>37</v>
      </c>
      <c r="I50" s="49">
        <v>3</v>
      </c>
      <c r="J50" s="50">
        <v>10</v>
      </c>
      <c r="K50" s="36">
        <f t="shared" si="0"/>
        <v>64</v>
      </c>
      <c r="L50" s="20">
        <f t="shared" si="1"/>
        <v>1</v>
      </c>
      <c r="M50" s="4"/>
    </row>
    <row r="51" spans="2:13" ht="13.5" thickBot="1" x14ac:dyDescent="0.25">
      <c r="B51" s="66"/>
      <c r="C51" s="67" t="s">
        <v>190</v>
      </c>
      <c r="D51" s="68" t="s">
        <v>191</v>
      </c>
      <c r="E51" s="69" t="s">
        <v>192</v>
      </c>
      <c r="F51" s="70">
        <v>1</v>
      </c>
      <c r="G51" s="71"/>
      <c r="H51" s="71"/>
      <c r="I51" s="71"/>
      <c r="J51" s="72"/>
      <c r="K51" s="165">
        <f t="shared" si="0"/>
        <v>1</v>
      </c>
      <c r="L51" s="20">
        <f t="shared" si="1"/>
        <v>1</v>
      </c>
      <c r="M51" s="4"/>
    </row>
    <row r="53" spans="2:13" ht="15.75" x14ac:dyDescent="0.25">
      <c r="C53" s="74" t="s">
        <v>133</v>
      </c>
      <c r="D53" s="75">
        <f>SUM(L8:L51)</f>
        <v>44</v>
      </c>
    </row>
    <row r="54" spans="2:13" ht="15.75" x14ac:dyDescent="0.25">
      <c r="C54" s="74" t="s">
        <v>134</v>
      </c>
      <c r="D54" s="75">
        <f>SUM(K8:K51)</f>
        <v>1286</v>
      </c>
    </row>
  </sheetData>
  <sheetProtection sheet="1" objects="1" scenarios="1" selectLockedCells="1" selectUnlockedCells="1"/>
  <mergeCells count="10">
    <mergeCell ref="M6:M7"/>
    <mergeCell ref="B1:K1"/>
    <mergeCell ref="B2:K2"/>
    <mergeCell ref="B3:K3"/>
    <mergeCell ref="B4:K4"/>
    <mergeCell ref="B5:K5"/>
    <mergeCell ref="B6:D6"/>
    <mergeCell ref="E6:E7"/>
    <mergeCell ref="F6:J6"/>
    <mergeCell ref="K6:K7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showGridLines="0" workbookViewId="0">
      <selection activeCell="L1" sqref="L1:L1048576"/>
    </sheetView>
  </sheetViews>
  <sheetFormatPr defaultRowHeight="12.75" x14ac:dyDescent="0.2"/>
  <cols>
    <col min="1" max="1" width="2.25" style="1" customWidth="1"/>
    <col min="2" max="3" width="12.75" style="1" customWidth="1"/>
    <col min="4" max="4" width="11.75" style="1" customWidth="1"/>
    <col min="5" max="5" width="26.5" style="1" customWidth="1"/>
    <col min="6" max="11" width="11" style="1" customWidth="1"/>
    <col min="12" max="12" width="11.875" style="1" hidden="1" customWidth="1"/>
    <col min="13" max="13" width="11" style="1" customWidth="1"/>
    <col min="14" max="14" width="8" style="1" customWidth="1"/>
    <col min="15" max="256" width="9" style="1"/>
    <col min="257" max="257" width="2.25" style="1" customWidth="1"/>
    <col min="258" max="259" width="12.75" style="1" customWidth="1"/>
    <col min="260" max="260" width="11.75" style="1" customWidth="1"/>
    <col min="261" max="261" width="26.5" style="1" customWidth="1"/>
    <col min="262" max="267" width="11" style="1" customWidth="1"/>
    <col min="268" max="268" width="11.875" style="1" customWidth="1"/>
    <col min="269" max="269" width="11" style="1" customWidth="1"/>
    <col min="270" max="270" width="8" style="1" customWidth="1"/>
    <col min="271" max="512" width="9" style="1"/>
    <col min="513" max="513" width="2.25" style="1" customWidth="1"/>
    <col min="514" max="515" width="12.75" style="1" customWidth="1"/>
    <col min="516" max="516" width="11.75" style="1" customWidth="1"/>
    <col min="517" max="517" width="26.5" style="1" customWidth="1"/>
    <col min="518" max="523" width="11" style="1" customWidth="1"/>
    <col min="524" max="524" width="11.875" style="1" customWidth="1"/>
    <col min="525" max="525" width="11" style="1" customWidth="1"/>
    <col min="526" max="526" width="8" style="1" customWidth="1"/>
    <col min="527" max="768" width="9" style="1"/>
    <col min="769" max="769" width="2.25" style="1" customWidth="1"/>
    <col min="770" max="771" width="12.75" style="1" customWidth="1"/>
    <col min="772" max="772" width="11.75" style="1" customWidth="1"/>
    <col min="773" max="773" width="26.5" style="1" customWidth="1"/>
    <col min="774" max="779" width="11" style="1" customWidth="1"/>
    <col min="780" max="780" width="11.875" style="1" customWidth="1"/>
    <col min="781" max="781" width="11" style="1" customWidth="1"/>
    <col min="782" max="782" width="8" style="1" customWidth="1"/>
    <col min="783" max="1024" width="9" style="1"/>
    <col min="1025" max="1025" width="2.25" style="1" customWidth="1"/>
    <col min="1026" max="1027" width="12.75" style="1" customWidth="1"/>
    <col min="1028" max="1028" width="11.75" style="1" customWidth="1"/>
    <col min="1029" max="1029" width="26.5" style="1" customWidth="1"/>
    <col min="1030" max="1035" width="11" style="1" customWidth="1"/>
    <col min="1036" max="1036" width="11.875" style="1" customWidth="1"/>
    <col min="1037" max="1037" width="11" style="1" customWidth="1"/>
    <col min="1038" max="1038" width="8" style="1" customWidth="1"/>
    <col min="1039" max="1280" width="9" style="1"/>
    <col min="1281" max="1281" width="2.25" style="1" customWidth="1"/>
    <col min="1282" max="1283" width="12.75" style="1" customWidth="1"/>
    <col min="1284" max="1284" width="11.75" style="1" customWidth="1"/>
    <col min="1285" max="1285" width="26.5" style="1" customWidth="1"/>
    <col min="1286" max="1291" width="11" style="1" customWidth="1"/>
    <col min="1292" max="1292" width="11.875" style="1" customWidth="1"/>
    <col min="1293" max="1293" width="11" style="1" customWidth="1"/>
    <col min="1294" max="1294" width="8" style="1" customWidth="1"/>
    <col min="1295" max="1536" width="9" style="1"/>
    <col min="1537" max="1537" width="2.25" style="1" customWidth="1"/>
    <col min="1538" max="1539" width="12.75" style="1" customWidth="1"/>
    <col min="1540" max="1540" width="11.75" style="1" customWidth="1"/>
    <col min="1541" max="1541" width="26.5" style="1" customWidth="1"/>
    <col min="1542" max="1547" width="11" style="1" customWidth="1"/>
    <col min="1548" max="1548" width="11.875" style="1" customWidth="1"/>
    <col min="1549" max="1549" width="11" style="1" customWidth="1"/>
    <col min="1550" max="1550" width="8" style="1" customWidth="1"/>
    <col min="1551" max="1792" width="9" style="1"/>
    <col min="1793" max="1793" width="2.25" style="1" customWidth="1"/>
    <col min="1794" max="1795" width="12.75" style="1" customWidth="1"/>
    <col min="1796" max="1796" width="11.75" style="1" customWidth="1"/>
    <col min="1797" max="1797" width="26.5" style="1" customWidth="1"/>
    <col min="1798" max="1803" width="11" style="1" customWidth="1"/>
    <col min="1804" max="1804" width="11.875" style="1" customWidth="1"/>
    <col min="1805" max="1805" width="11" style="1" customWidth="1"/>
    <col min="1806" max="1806" width="8" style="1" customWidth="1"/>
    <col min="1807" max="2048" width="9" style="1"/>
    <col min="2049" max="2049" width="2.25" style="1" customWidth="1"/>
    <col min="2050" max="2051" width="12.75" style="1" customWidth="1"/>
    <col min="2052" max="2052" width="11.75" style="1" customWidth="1"/>
    <col min="2053" max="2053" width="26.5" style="1" customWidth="1"/>
    <col min="2054" max="2059" width="11" style="1" customWidth="1"/>
    <col min="2060" max="2060" width="11.875" style="1" customWidth="1"/>
    <col min="2061" max="2061" width="11" style="1" customWidth="1"/>
    <col min="2062" max="2062" width="8" style="1" customWidth="1"/>
    <col min="2063" max="2304" width="9" style="1"/>
    <col min="2305" max="2305" width="2.25" style="1" customWidth="1"/>
    <col min="2306" max="2307" width="12.75" style="1" customWidth="1"/>
    <col min="2308" max="2308" width="11.75" style="1" customWidth="1"/>
    <col min="2309" max="2309" width="26.5" style="1" customWidth="1"/>
    <col min="2310" max="2315" width="11" style="1" customWidth="1"/>
    <col min="2316" max="2316" width="11.875" style="1" customWidth="1"/>
    <col min="2317" max="2317" width="11" style="1" customWidth="1"/>
    <col min="2318" max="2318" width="8" style="1" customWidth="1"/>
    <col min="2319" max="2560" width="9" style="1"/>
    <col min="2561" max="2561" width="2.25" style="1" customWidth="1"/>
    <col min="2562" max="2563" width="12.75" style="1" customWidth="1"/>
    <col min="2564" max="2564" width="11.75" style="1" customWidth="1"/>
    <col min="2565" max="2565" width="26.5" style="1" customWidth="1"/>
    <col min="2566" max="2571" width="11" style="1" customWidth="1"/>
    <col min="2572" max="2572" width="11.875" style="1" customWidth="1"/>
    <col min="2573" max="2573" width="11" style="1" customWidth="1"/>
    <col min="2574" max="2574" width="8" style="1" customWidth="1"/>
    <col min="2575" max="2816" width="9" style="1"/>
    <col min="2817" max="2817" width="2.25" style="1" customWidth="1"/>
    <col min="2818" max="2819" width="12.75" style="1" customWidth="1"/>
    <col min="2820" max="2820" width="11.75" style="1" customWidth="1"/>
    <col min="2821" max="2821" width="26.5" style="1" customWidth="1"/>
    <col min="2822" max="2827" width="11" style="1" customWidth="1"/>
    <col min="2828" max="2828" width="11.875" style="1" customWidth="1"/>
    <col min="2829" max="2829" width="11" style="1" customWidth="1"/>
    <col min="2830" max="2830" width="8" style="1" customWidth="1"/>
    <col min="2831" max="3072" width="9" style="1"/>
    <col min="3073" max="3073" width="2.25" style="1" customWidth="1"/>
    <col min="3074" max="3075" width="12.75" style="1" customWidth="1"/>
    <col min="3076" max="3076" width="11.75" style="1" customWidth="1"/>
    <col min="3077" max="3077" width="26.5" style="1" customWidth="1"/>
    <col min="3078" max="3083" width="11" style="1" customWidth="1"/>
    <col min="3084" max="3084" width="11.875" style="1" customWidth="1"/>
    <col min="3085" max="3085" width="11" style="1" customWidth="1"/>
    <col min="3086" max="3086" width="8" style="1" customWidth="1"/>
    <col min="3087" max="3328" width="9" style="1"/>
    <col min="3329" max="3329" width="2.25" style="1" customWidth="1"/>
    <col min="3330" max="3331" width="12.75" style="1" customWidth="1"/>
    <col min="3332" max="3332" width="11.75" style="1" customWidth="1"/>
    <col min="3333" max="3333" width="26.5" style="1" customWidth="1"/>
    <col min="3334" max="3339" width="11" style="1" customWidth="1"/>
    <col min="3340" max="3340" width="11.875" style="1" customWidth="1"/>
    <col min="3341" max="3341" width="11" style="1" customWidth="1"/>
    <col min="3342" max="3342" width="8" style="1" customWidth="1"/>
    <col min="3343" max="3584" width="9" style="1"/>
    <col min="3585" max="3585" width="2.25" style="1" customWidth="1"/>
    <col min="3586" max="3587" width="12.75" style="1" customWidth="1"/>
    <col min="3588" max="3588" width="11.75" style="1" customWidth="1"/>
    <col min="3589" max="3589" width="26.5" style="1" customWidth="1"/>
    <col min="3590" max="3595" width="11" style="1" customWidth="1"/>
    <col min="3596" max="3596" width="11.875" style="1" customWidth="1"/>
    <col min="3597" max="3597" width="11" style="1" customWidth="1"/>
    <col min="3598" max="3598" width="8" style="1" customWidth="1"/>
    <col min="3599" max="3840" width="9" style="1"/>
    <col min="3841" max="3841" width="2.25" style="1" customWidth="1"/>
    <col min="3842" max="3843" width="12.75" style="1" customWidth="1"/>
    <col min="3844" max="3844" width="11.75" style="1" customWidth="1"/>
    <col min="3845" max="3845" width="26.5" style="1" customWidth="1"/>
    <col min="3846" max="3851" width="11" style="1" customWidth="1"/>
    <col min="3852" max="3852" width="11.875" style="1" customWidth="1"/>
    <col min="3853" max="3853" width="11" style="1" customWidth="1"/>
    <col min="3854" max="3854" width="8" style="1" customWidth="1"/>
    <col min="3855" max="4096" width="9" style="1"/>
    <col min="4097" max="4097" width="2.25" style="1" customWidth="1"/>
    <col min="4098" max="4099" width="12.75" style="1" customWidth="1"/>
    <col min="4100" max="4100" width="11.75" style="1" customWidth="1"/>
    <col min="4101" max="4101" width="26.5" style="1" customWidth="1"/>
    <col min="4102" max="4107" width="11" style="1" customWidth="1"/>
    <col min="4108" max="4108" width="11.875" style="1" customWidth="1"/>
    <col min="4109" max="4109" width="11" style="1" customWidth="1"/>
    <col min="4110" max="4110" width="8" style="1" customWidth="1"/>
    <col min="4111" max="4352" width="9" style="1"/>
    <col min="4353" max="4353" width="2.25" style="1" customWidth="1"/>
    <col min="4354" max="4355" width="12.75" style="1" customWidth="1"/>
    <col min="4356" max="4356" width="11.75" style="1" customWidth="1"/>
    <col min="4357" max="4357" width="26.5" style="1" customWidth="1"/>
    <col min="4358" max="4363" width="11" style="1" customWidth="1"/>
    <col min="4364" max="4364" width="11.875" style="1" customWidth="1"/>
    <col min="4365" max="4365" width="11" style="1" customWidth="1"/>
    <col min="4366" max="4366" width="8" style="1" customWidth="1"/>
    <col min="4367" max="4608" width="9" style="1"/>
    <col min="4609" max="4609" width="2.25" style="1" customWidth="1"/>
    <col min="4610" max="4611" width="12.75" style="1" customWidth="1"/>
    <col min="4612" max="4612" width="11.75" style="1" customWidth="1"/>
    <col min="4613" max="4613" width="26.5" style="1" customWidth="1"/>
    <col min="4614" max="4619" width="11" style="1" customWidth="1"/>
    <col min="4620" max="4620" width="11.875" style="1" customWidth="1"/>
    <col min="4621" max="4621" width="11" style="1" customWidth="1"/>
    <col min="4622" max="4622" width="8" style="1" customWidth="1"/>
    <col min="4623" max="4864" width="9" style="1"/>
    <col min="4865" max="4865" width="2.25" style="1" customWidth="1"/>
    <col min="4866" max="4867" width="12.75" style="1" customWidth="1"/>
    <col min="4868" max="4868" width="11.75" style="1" customWidth="1"/>
    <col min="4869" max="4869" width="26.5" style="1" customWidth="1"/>
    <col min="4870" max="4875" width="11" style="1" customWidth="1"/>
    <col min="4876" max="4876" width="11.875" style="1" customWidth="1"/>
    <col min="4877" max="4877" width="11" style="1" customWidth="1"/>
    <col min="4878" max="4878" width="8" style="1" customWidth="1"/>
    <col min="4879" max="5120" width="9" style="1"/>
    <col min="5121" max="5121" width="2.25" style="1" customWidth="1"/>
    <col min="5122" max="5123" width="12.75" style="1" customWidth="1"/>
    <col min="5124" max="5124" width="11.75" style="1" customWidth="1"/>
    <col min="5125" max="5125" width="26.5" style="1" customWidth="1"/>
    <col min="5126" max="5131" width="11" style="1" customWidth="1"/>
    <col min="5132" max="5132" width="11.875" style="1" customWidth="1"/>
    <col min="5133" max="5133" width="11" style="1" customWidth="1"/>
    <col min="5134" max="5134" width="8" style="1" customWidth="1"/>
    <col min="5135" max="5376" width="9" style="1"/>
    <col min="5377" max="5377" width="2.25" style="1" customWidth="1"/>
    <col min="5378" max="5379" width="12.75" style="1" customWidth="1"/>
    <col min="5380" max="5380" width="11.75" style="1" customWidth="1"/>
    <col min="5381" max="5381" width="26.5" style="1" customWidth="1"/>
    <col min="5382" max="5387" width="11" style="1" customWidth="1"/>
    <col min="5388" max="5388" width="11.875" style="1" customWidth="1"/>
    <col min="5389" max="5389" width="11" style="1" customWidth="1"/>
    <col min="5390" max="5390" width="8" style="1" customWidth="1"/>
    <col min="5391" max="5632" width="9" style="1"/>
    <col min="5633" max="5633" width="2.25" style="1" customWidth="1"/>
    <col min="5634" max="5635" width="12.75" style="1" customWidth="1"/>
    <col min="5636" max="5636" width="11.75" style="1" customWidth="1"/>
    <col min="5637" max="5637" width="26.5" style="1" customWidth="1"/>
    <col min="5638" max="5643" width="11" style="1" customWidth="1"/>
    <col min="5644" max="5644" width="11.875" style="1" customWidth="1"/>
    <col min="5645" max="5645" width="11" style="1" customWidth="1"/>
    <col min="5646" max="5646" width="8" style="1" customWidth="1"/>
    <col min="5647" max="5888" width="9" style="1"/>
    <col min="5889" max="5889" width="2.25" style="1" customWidth="1"/>
    <col min="5890" max="5891" width="12.75" style="1" customWidth="1"/>
    <col min="5892" max="5892" width="11.75" style="1" customWidth="1"/>
    <col min="5893" max="5893" width="26.5" style="1" customWidth="1"/>
    <col min="5894" max="5899" width="11" style="1" customWidth="1"/>
    <col min="5900" max="5900" width="11.875" style="1" customWidth="1"/>
    <col min="5901" max="5901" width="11" style="1" customWidth="1"/>
    <col min="5902" max="5902" width="8" style="1" customWidth="1"/>
    <col min="5903" max="6144" width="9" style="1"/>
    <col min="6145" max="6145" width="2.25" style="1" customWidth="1"/>
    <col min="6146" max="6147" width="12.75" style="1" customWidth="1"/>
    <col min="6148" max="6148" width="11.75" style="1" customWidth="1"/>
    <col min="6149" max="6149" width="26.5" style="1" customWidth="1"/>
    <col min="6150" max="6155" width="11" style="1" customWidth="1"/>
    <col min="6156" max="6156" width="11.875" style="1" customWidth="1"/>
    <col min="6157" max="6157" width="11" style="1" customWidth="1"/>
    <col min="6158" max="6158" width="8" style="1" customWidth="1"/>
    <col min="6159" max="6400" width="9" style="1"/>
    <col min="6401" max="6401" width="2.25" style="1" customWidth="1"/>
    <col min="6402" max="6403" width="12.75" style="1" customWidth="1"/>
    <col min="6404" max="6404" width="11.75" style="1" customWidth="1"/>
    <col min="6405" max="6405" width="26.5" style="1" customWidth="1"/>
    <col min="6406" max="6411" width="11" style="1" customWidth="1"/>
    <col min="6412" max="6412" width="11.875" style="1" customWidth="1"/>
    <col min="6413" max="6413" width="11" style="1" customWidth="1"/>
    <col min="6414" max="6414" width="8" style="1" customWidth="1"/>
    <col min="6415" max="6656" width="9" style="1"/>
    <col min="6657" max="6657" width="2.25" style="1" customWidth="1"/>
    <col min="6658" max="6659" width="12.75" style="1" customWidth="1"/>
    <col min="6660" max="6660" width="11.75" style="1" customWidth="1"/>
    <col min="6661" max="6661" width="26.5" style="1" customWidth="1"/>
    <col min="6662" max="6667" width="11" style="1" customWidth="1"/>
    <col min="6668" max="6668" width="11.875" style="1" customWidth="1"/>
    <col min="6669" max="6669" width="11" style="1" customWidth="1"/>
    <col min="6670" max="6670" width="8" style="1" customWidth="1"/>
    <col min="6671" max="6912" width="9" style="1"/>
    <col min="6913" max="6913" width="2.25" style="1" customWidth="1"/>
    <col min="6914" max="6915" width="12.75" style="1" customWidth="1"/>
    <col min="6916" max="6916" width="11.75" style="1" customWidth="1"/>
    <col min="6917" max="6917" width="26.5" style="1" customWidth="1"/>
    <col min="6918" max="6923" width="11" style="1" customWidth="1"/>
    <col min="6924" max="6924" width="11.875" style="1" customWidth="1"/>
    <col min="6925" max="6925" width="11" style="1" customWidth="1"/>
    <col min="6926" max="6926" width="8" style="1" customWidth="1"/>
    <col min="6927" max="7168" width="9" style="1"/>
    <col min="7169" max="7169" width="2.25" style="1" customWidth="1"/>
    <col min="7170" max="7171" width="12.75" style="1" customWidth="1"/>
    <col min="7172" max="7172" width="11.75" style="1" customWidth="1"/>
    <col min="7173" max="7173" width="26.5" style="1" customWidth="1"/>
    <col min="7174" max="7179" width="11" style="1" customWidth="1"/>
    <col min="7180" max="7180" width="11.875" style="1" customWidth="1"/>
    <col min="7181" max="7181" width="11" style="1" customWidth="1"/>
    <col min="7182" max="7182" width="8" style="1" customWidth="1"/>
    <col min="7183" max="7424" width="9" style="1"/>
    <col min="7425" max="7425" width="2.25" style="1" customWidth="1"/>
    <col min="7426" max="7427" width="12.75" style="1" customWidth="1"/>
    <col min="7428" max="7428" width="11.75" style="1" customWidth="1"/>
    <col min="7429" max="7429" width="26.5" style="1" customWidth="1"/>
    <col min="7430" max="7435" width="11" style="1" customWidth="1"/>
    <col min="7436" max="7436" width="11.875" style="1" customWidth="1"/>
    <col min="7437" max="7437" width="11" style="1" customWidth="1"/>
    <col min="7438" max="7438" width="8" style="1" customWidth="1"/>
    <col min="7439" max="7680" width="9" style="1"/>
    <col min="7681" max="7681" width="2.25" style="1" customWidth="1"/>
    <col min="7682" max="7683" width="12.75" style="1" customWidth="1"/>
    <col min="7684" max="7684" width="11.75" style="1" customWidth="1"/>
    <col min="7685" max="7685" width="26.5" style="1" customWidth="1"/>
    <col min="7686" max="7691" width="11" style="1" customWidth="1"/>
    <col min="7692" max="7692" width="11.875" style="1" customWidth="1"/>
    <col min="7693" max="7693" width="11" style="1" customWidth="1"/>
    <col min="7694" max="7694" width="8" style="1" customWidth="1"/>
    <col min="7695" max="7936" width="9" style="1"/>
    <col min="7937" max="7937" width="2.25" style="1" customWidth="1"/>
    <col min="7938" max="7939" width="12.75" style="1" customWidth="1"/>
    <col min="7940" max="7940" width="11.75" style="1" customWidth="1"/>
    <col min="7941" max="7941" width="26.5" style="1" customWidth="1"/>
    <col min="7942" max="7947" width="11" style="1" customWidth="1"/>
    <col min="7948" max="7948" width="11.875" style="1" customWidth="1"/>
    <col min="7949" max="7949" width="11" style="1" customWidth="1"/>
    <col min="7950" max="7950" width="8" style="1" customWidth="1"/>
    <col min="7951" max="8192" width="9" style="1"/>
    <col min="8193" max="8193" width="2.25" style="1" customWidth="1"/>
    <col min="8194" max="8195" width="12.75" style="1" customWidth="1"/>
    <col min="8196" max="8196" width="11.75" style="1" customWidth="1"/>
    <col min="8197" max="8197" width="26.5" style="1" customWidth="1"/>
    <col min="8198" max="8203" width="11" style="1" customWidth="1"/>
    <col min="8204" max="8204" width="11.875" style="1" customWidth="1"/>
    <col min="8205" max="8205" width="11" style="1" customWidth="1"/>
    <col min="8206" max="8206" width="8" style="1" customWidth="1"/>
    <col min="8207" max="8448" width="9" style="1"/>
    <col min="8449" max="8449" width="2.25" style="1" customWidth="1"/>
    <col min="8450" max="8451" width="12.75" style="1" customWidth="1"/>
    <col min="8452" max="8452" width="11.75" style="1" customWidth="1"/>
    <col min="8453" max="8453" width="26.5" style="1" customWidth="1"/>
    <col min="8454" max="8459" width="11" style="1" customWidth="1"/>
    <col min="8460" max="8460" width="11.875" style="1" customWidth="1"/>
    <col min="8461" max="8461" width="11" style="1" customWidth="1"/>
    <col min="8462" max="8462" width="8" style="1" customWidth="1"/>
    <col min="8463" max="8704" width="9" style="1"/>
    <col min="8705" max="8705" width="2.25" style="1" customWidth="1"/>
    <col min="8706" max="8707" width="12.75" style="1" customWidth="1"/>
    <col min="8708" max="8708" width="11.75" style="1" customWidth="1"/>
    <col min="8709" max="8709" width="26.5" style="1" customWidth="1"/>
    <col min="8710" max="8715" width="11" style="1" customWidth="1"/>
    <col min="8716" max="8716" width="11.875" style="1" customWidth="1"/>
    <col min="8717" max="8717" width="11" style="1" customWidth="1"/>
    <col min="8718" max="8718" width="8" style="1" customWidth="1"/>
    <col min="8719" max="8960" width="9" style="1"/>
    <col min="8961" max="8961" width="2.25" style="1" customWidth="1"/>
    <col min="8962" max="8963" width="12.75" style="1" customWidth="1"/>
    <col min="8964" max="8964" width="11.75" style="1" customWidth="1"/>
    <col min="8965" max="8965" width="26.5" style="1" customWidth="1"/>
    <col min="8966" max="8971" width="11" style="1" customWidth="1"/>
    <col min="8972" max="8972" width="11.875" style="1" customWidth="1"/>
    <col min="8973" max="8973" width="11" style="1" customWidth="1"/>
    <col min="8974" max="8974" width="8" style="1" customWidth="1"/>
    <col min="8975" max="9216" width="9" style="1"/>
    <col min="9217" max="9217" width="2.25" style="1" customWidth="1"/>
    <col min="9218" max="9219" width="12.75" style="1" customWidth="1"/>
    <col min="9220" max="9220" width="11.75" style="1" customWidth="1"/>
    <col min="9221" max="9221" width="26.5" style="1" customWidth="1"/>
    <col min="9222" max="9227" width="11" style="1" customWidth="1"/>
    <col min="9228" max="9228" width="11.875" style="1" customWidth="1"/>
    <col min="9229" max="9229" width="11" style="1" customWidth="1"/>
    <col min="9230" max="9230" width="8" style="1" customWidth="1"/>
    <col min="9231" max="9472" width="9" style="1"/>
    <col min="9473" max="9473" width="2.25" style="1" customWidth="1"/>
    <col min="9474" max="9475" width="12.75" style="1" customWidth="1"/>
    <col min="9476" max="9476" width="11.75" style="1" customWidth="1"/>
    <col min="9477" max="9477" width="26.5" style="1" customWidth="1"/>
    <col min="9478" max="9483" width="11" style="1" customWidth="1"/>
    <col min="9484" max="9484" width="11.875" style="1" customWidth="1"/>
    <col min="9485" max="9485" width="11" style="1" customWidth="1"/>
    <col min="9486" max="9486" width="8" style="1" customWidth="1"/>
    <col min="9487" max="9728" width="9" style="1"/>
    <col min="9729" max="9729" width="2.25" style="1" customWidth="1"/>
    <col min="9730" max="9731" width="12.75" style="1" customWidth="1"/>
    <col min="9732" max="9732" width="11.75" style="1" customWidth="1"/>
    <col min="9733" max="9733" width="26.5" style="1" customWidth="1"/>
    <col min="9734" max="9739" width="11" style="1" customWidth="1"/>
    <col min="9740" max="9740" width="11.875" style="1" customWidth="1"/>
    <col min="9741" max="9741" width="11" style="1" customWidth="1"/>
    <col min="9742" max="9742" width="8" style="1" customWidth="1"/>
    <col min="9743" max="9984" width="9" style="1"/>
    <col min="9985" max="9985" width="2.25" style="1" customWidth="1"/>
    <col min="9986" max="9987" width="12.75" style="1" customWidth="1"/>
    <col min="9988" max="9988" width="11.75" style="1" customWidth="1"/>
    <col min="9989" max="9989" width="26.5" style="1" customWidth="1"/>
    <col min="9990" max="9995" width="11" style="1" customWidth="1"/>
    <col min="9996" max="9996" width="11.875" style="1" customWidth="1"/>
    <col min="9997" max="9997" width="11" style="1" customWidth="1"/>
    <col min="9998" max="9998" width="8" style="1" customWidth="1"/>
    <col min="9999" max="10240" width="9" style="1"/>
    <col min="10241" max="10241" width="2.25" style="1" customWidth="1"/>
    <col min="10242" max="10243" width="12.75" style="1" customWidth="1"/>
    <col min="10244" max="10244" width="11.75" style="1" customWidth="1"/>
    <col min="10245" max="10245" width="26.5" style="1" customWidth="1"/>
    <col min="10246" max="10251" width="11" style="1" customWidth="1"/>
    <col min="10252" max="10252" width="11.875" style="1" customWidth="1"/>
    <col min="10253" max="10253" width="11" style="1" customWidth="1"/>
    <col min="10254" max="10254" width="8" style="1" customWidth="1"/>
    <col min="10255" max="10496" width="9" style="1"/>
    <col min="10497" max="10497" width="2.25" style="1" customWidth="1"/>
    <col min="10498" max="10499" width="12.75" style="1" customWidth="1"/>
    <col min="10500" max="10500" width="11.75" style="1" customWidth="1"/>
    <col min="10501" max="10501" width="26.5" style="1" customWidth="1"/>
    <col min="10502" max="10507" width="11" style="1" customWidth="1"/>
    <col min="10508" max="10508" width="11.875" style="1" customWidth="1"/>
    <col min="10509" max="10509" width="11" style="1" customWidth="1"/>
    <col min="10510" max="10510" width="8" style="1" customWidth="1"/>
    <col min="10511" max="10752" width="9" style="1"/>
    <col min="10753" max="10753" width="2.25" style="1" customWidth="1"/>
    <col min="10754" max="10755" width="12.75" style="1" customWidth="1"/>
    <col min="10756" max="10756" width="11.75" style="1" customWidth="1"/>
    <col min="10757" max="10757" width="26.5" style="1" customWidth="1"/>
    <col min="10758" max="10763" width="11" style="1" customWidth="1"/>
    <col min="10764" max="10764" width="11.875" style="1" customWidth="1"/>
    <col min="10765" max="10765" width="11" style="1" customWidth="1"/>
    <col min="10766" max="10766" width="8" style="1" customWidth="1"/>
    <col min="10767" max="11008" width="9" style="1"/>
    <col min="11009" max="11009" width="2.25" style="1" customWidth="1"/>
    <col min="11010" max="11011" width="12.75" style="1" customWidth="1"/>
    <col min="11012" max="11012" width="11.75" style="1" customWidth="1"/>
    <col min="11013" max="11013" width="26.5" style="1" customWidth="1"/>
    <col min="11014" max="11019" width="11" style="1" customWidth="1"/>
    <col min="11020" max="11020" width="11.875" style="1" customWidth="1"/>
    <col min="11021" max="11021" width="11" style="1" customWidth="1"/>
    <col min="11022" max="11022" width="8" style="1" customWidth="1"/>
    <col min="11023" max="11264" width="9" style="1"/>
    <col min="11265" max="11265" width="2.25" style="1" customWidth="1"/>
    <col min="11266" max="11267" width="12.75" style="1" customWidth="1"/>
    <col min="11268" max="11268" width="11.75" style="1" customWidth="1"/>
    <col min="11269" max="11269" width="26.5" style="1" customWidth="1"/>
    <col min="11270" max="11275" width="11" style="1" customWidth="1"/>
    <col min="11276" max="11276" width="11.875" style="1" customWidth="1"/>
    <col min="11277" max="11277" width="11" style="1" customWidth="1"/>
    <col min="11278" max="11278" width="8" style="1" customWidth="1"/>
    <col min="11279" max="11520" width="9" style="1"/>
    <col min="11521" max="11521" width="2.25" style="1" customWidth="1"/>
    <col min="11522" max="11523" width="12.75" style="1" customWidth="1"/>
    <col min="11524" max="11524" width="11.75" style="1" customWidth="1"/>
    <col min="11525" max="11525" width="26.5" style="1" customWidth="1"/>
    <col min="11526" max="11531" width="11" style="1" customWidth="1"/>
    <col min="11532" max="11532" width="11.875" style="1" customWidth="1"/>
    <col min="11533" max="11533" width="11" style="1" customWidth="1"/>
    <col min="11534" max="11534" width="8" style="1" customWidth="1"/>
    <col min="11535" max="11776" width="9" style="1"/>
    <col min="11777" max="11777" width="2.25" style="1" customWidth="1"/>
    <col min="11778" max="11779" width="12.75" style="1" customWidth="1"/>
    <col min="11780" max="11780" width="11.75" style="1" customWidth="1"/>
    <col min="11781" max="11781" width="26.5" style="1" customWidth="1"/>
    <col min="11782" max="11787" width="11" style="1" customWidth="1"/>
    <col min="11788" max="11788" width="11.875" style="1" customWidth="1"/>
    <col min="11789" max="11789" width="11" style="1" customWidth="1"/>
    <col min="11790" max="11790" width="8" style="1" customWidth="1"/>
    <col min="11791" max="12032" width="9" style="1"/>
    <col min="12033" max="12033" width="2.25" style="1" customWidth="1"/>
    <col min="12034" max="12035" width="12.75" style="1" customWidth="1"/>
    <col min="12036" max="12036" width="11.75" style="1" customWidth="1"/>
    <col min="12037" max="12037" width="26.5" style="1" customWidth="1"/>
    <col min="12038" max="12043" width="11" style="1" customWidth="1"/>
    <col min="12044" max="12044" width="11.875" style="1" customWidth="1"/>
    <col min="12045" max="12045" width="11" style="1" customWidth="1"/>
    <col min="12046" max="12046" width="8" style="1" customWidth="1"/>
    <col min="12047" max="12288" width="9" style="1"/>
    <col min="12289" max="12289" width="2.25" style="1" customWidth="1"/>
    <col min="12290" max="12291" width="12.75" style="1" customWidth="1"/>
    <col min="12292" max="12292" width="11.75" style="1" customWidth="1"/>
    <col min="12293" max="12293" width="26.5" style="1" customWidth="1"/>
    <col min="12294" max="12299" width="11" style="1" customWidth="1"/>
    <col min="12300" max="12300" width="11.875" style="1" customWidth="1"/>
    <col min="12301" max="12301" width="11" style="1" customWidth="1"/>
    <col min="12302" max="12302" width="8" style="1" customWidth="1"/>
    <col min="12303" max="12544" width="9" style="1"/>
    <col min="12545" max="12545" width="2.25" style="1" customWidth="1"/>
    <col min="12546" max="12547" width="12.75" style="1" customWidth="1"/>
    <col min="12548" max="12548" width="11.75" style="1" customWidth="1"/>
    <col min="12549" max="12549" width="26.5" style="1" customWidth="1"/>
    <col min="12550" max="12555" width="11" style="1" customWidth="1"/>
    <col min="12556" max="12556" width="11.875" style="1" customWidth="1"/>
    <col min="12557" max="12557" width="11" style="1" customWidth="1"/>
    <col min="12558" max="12558" width="8" style="1" customWidth="1"/>
    <col min="12559" max="12800" width="9" style="1"/>
    <col min="12801" max="12801" width="2.25" style="1" customWidth="1"/>
    <col min="12802" max="12803" width="12.75" style="1" customWidth="1"/>
    <col min="12804" max="12804" width="11.75" style="1" customWidth="1"/>
    <col min="12805" max="12805" width="26.5" style="1" customWidth="1"/>
    <col min="12806" max="12811" width="11" style="1" customWidth="1"/>
    <col min="12812" max="12812" width="11.875" style="1" customWidth="1"/>
    <col min="12813" max="12813" width="11" style="1" customWidth="1"/>
    <col min="12814" max="12814" width="8" style="1" customWidth="1"/>
    <col min="12815" max="13056" width="9" style="1"/>
    <col min="13057" max="13057" width="2.25" style="1" customWidth="1"/>
    <col min="13058" max="13059" width="12.75" style="1" customWidth="1"/>
    <col min="13060" max="13060" width="11.75" style="1" customWidth="1"/>
    <col min="13061" max="13061" width="26.5" style="1" customWidth="1"/>
    <col min="13062" max="13067" width="11" style="1" customWidth="1"/>
    <col min="13068" max="13068" width="11.875" style="1" customWidth="1"/>
    <col min="13069" max="13069" width="11" style="1" customWidth="1"/>
    <col min="13070" max="13070" width="8" style="1" customWidth="1"/>
    <col min="13071" max="13312" width="9" style="1"/>
    <col min="13313" max="13313" width="2.25" style="1" customWidth="1"/>
    <col min="13314" max="13315" width="12.75" style="1" customWidth="1"/>
    <col min="13316" max="13316" width="11.75" style="1" customWidth="1"/>
    <col min="13317" max="13317" width="26.5" style="1" customWidth="1"/>
    <col min="13318" max="13323" width="11" style="1" customWidth="1"/>
    <col min="13324" max="13324" width="11.875" style="1" customWidth="1"/>
    <col min="13325" max="13325" width="11" style="1" customWidth="1"/>
    <col min="13326" max="13326" width="8" style="1" customWidth="1"/>
    <col min="13327" max="13568" width="9" style="1"/>
    <col min="13569" max="13569" width="2.25" style="1" customWidth="1"/>
    <col min="13570" max="13571" width="12.75" style="1" customWidth="1"/>
    <col min="13572" max="13572" width="11.75" style="1" customWidth="1"/>
    <col min="13573" max="13573" width="26.5" style="1" customWidth="1"/>
    <col min="13574" max="13579" width="11" style="1" customWidth="1"/>
    <col min="13580" max="13580" width="11.875" style="1" customWidth="1"/>
    <col min="13581" max="13581" width="11" style="1" customWidth="1"/>
    <col min="13582" max="13582" width="8" style="1" customWidth="1"/>
    <col min="13583" max="13824" width="9" style="1"/>
    <col min="13825" max="13825" width="2.25" style="1" customWidth="1"/>
    <col min="13826" max="13827" width="12.75" style="1" customWidth="1"/>
    <col min="13828" max="13828" width="11.75" style="1" customWidth="1"/>
    <col min="13829" max="13829" width="26.5" style="1" customWidth="1"/>
    <col min="13830" max="13835" width="11" style="1" customWidth="1"/>
    <col min="13836" max="13836" width="11.875" style="1" customWidth="1"/>
    <col min="13837" max="13837" width="11" style="1" customWidth="1"/>
    <col min="13838" max="13838" width="8" style="1" customWidth="1"/>
    <col min="13839" max="14080" width="9" style="1"/>
    <col min="14081" max="14081" width="2.25" style="1" customWidth="1"/>
    <col min="14082" max="14083" width="12.75" style="1" customWidth="1"/>
    <col min="14084" max="14084" width="11.75" style="1" customWidth="1"/>
    <col min="14085" max="14085" width="26.5" style="1" customWidth="1"/>
    <col min="14086" max="14091" width="11" style="1" customWidth="1"/>
    <col min="14092" max="14092" width="11.875" style="1" customWidth="1"/>
    <col min="14093" max="14093" width="11" style="1" customWidth="1"/>
    <col min="14094" max="14094" width="8" style="1" customWidth="1"/>
    <col min="14095" max="14336" width="9" style="1"/>
    <col min="14337" max="14337" width="2.25" style="1" customWidth="1"/>
    <col min="14338" max="14339" width="12.75" style="1" customWidth="1"/>
    <col min="14340" max="14340" width="11.75" style="1" customWidth="1"/>
    <col min="14341" max="14341" width="26.5" style="1" customWidth="1"/>
    <col min="14342" max="14347" width="11" style="1" customWidth="1"/>
    <col min="14348" max="14348" width="11.875" style="1" customWidth="1"/>
    <col min="14349" max="14349" width="11" style="1" customWidth="1"/>
    <col min="14350" max="14350" width="8" style="1" customWidth="1"/>
    <col min="14351" max="14592" width="9" style="1"/>
    <col min="14593" max="14593" width="2.25" style="1" customWidth="1"/>
    <col min="14594" max="14595" width="12.75" style="1" customWidth="1"/>
    <col min="14596" max="14596" width="11.75" style="1" customWidth="1"/>
    <col min="14597" max="14597" width="26.5" style="1" customWidth="1"/>
    <col min="14598" max="14603" width="11" style="1" customWidth="1"/>
    <col min="14604" max="14604" width="11.875" style="1" customWidth="1"/>
    <col min="14605" max="14605" width="11" style="1" customWidth="1"/>
    <col min="14606" max="14606" width="8" style="1" customWidth="1"/>
    <col min="14607" max="14848" width="9" style="1"/>
    <col min="14849" max="14849" width="2.25" style="1" customWidth="1"/>
    <col min="14850" max="14851" width="12.75" style="1" customWidth="1"/>
    <col min="14852" max="14852" width="11.75" style="1" customWidth="1"/>
    <col min="14853" max="14853" width="26.5" style="1" customWidth="1"/>
    <col min="14854" max="14859" width="11" style="1" customWidth="1"/>
    <col min="14860" max="14860" width="11.875" style="1" customWidth="1"/>
    <col min="14861" max="14861" width="11" style="1" customWidth="1"/>
    <col min="14862" max="14862" width="8" style="1" customWidth="1"/>
    <col min="14863" max="15104" width="9" style="1"/>
    <col min="15105" max="15105" width="2.25" style="1" customWidth="1"/>
    <col min="15106" max="15107" width="12.75" style="1" customWidth="1"/>
    <col min="15108" max="15108" width="11.75" style="1" customWidth="1"/>
    <col min="15109" max="15109" width="26.5" style="1" customWidth="1"/>
    <col min="15110" max="15115" width="11" style="1" customWidth="1"/>
    <col min="15116" max="15116" width="11.875" style="1" customWidth="1"/>
    <col min="15117" max="15117" width="11" style="1" customWidth="1"/>
    <col min="15118" max="15118" width="8" style="1" customWidth="1"/>
    <col min="15119" max="15360" width="9" style="1"/>
    <col min="15361" max="15361" width="2.25" style="1" customWidth="1"/>
    <col min="15362" max="15363" width="12.75" style="1" customWidth="1"/>
    <col min="15364" max="15364" width="11.75" style="1" customWidth="1"/>
    <col min="15365" max="15365" width="26.5" style="1" customWidth="1"/>
    <col min="15366" max="15371" width="11" style="1" customWidth="1"/>
    <col min="15372" max="15372" width="11.875" style="1" customWidth="1"/>
    <col min="15373" max="15373" width="11" style="1" customWidth="1"/>
    <col min="15374" max="15374" width="8" style="1" customWidth="1"/>
    <col min="15375" max="15616" width="9" style="1"/>
    <col min="15617" max="15617" width="2.25" style="1" customWidth="1"/>
    <col min="15618" max="15619" width="12.75" style="1" customWidth="1"/>
    <col min="15620" max="15620" width="11.75" style="1" customWidth="1"/>
    <col min="15621" max="15621" width="26.5" style="1" customWidth="1"/>
    <col min="15622" max="15627" width="11" style="1" customWidth="1"/>
    <col min="15628" max="15628" width="11.875" style="1" customWidth="1"/>
    <col min="15629" max="15629" width="11" style="1" customWidth="1"/>
    <col min="15630" max="15630" width="8" style="1" customWidth="1"/>
    <col min="15631" max="15872" width="9" style="1"/>
    <col min="15873" max="15873" width="2.25" style="1" customWidth="1"/>
    <col min="15874" max="15875" width="12.75" style="1" customWidth="1"/>
    <col min="15876" max="15876" width="11.75" style="1" customWidth="1"/>
    <col min="15877" max="15877" width="26.5" style="1" customWidth="1"/>
    <col min="15878" max="15883" width="11" style="1" customWidth="1"/>
    <col min="15884" max="15884" width="11.875" style="1" customWidth="1"/>
    <col min="15885" max="15885" width="11" style="1" customWidth="1"/>
    <col min="15886" max="15886" width="8" style="1" customWidth="1"/>
    <col min="15887" max="16128" width="9" style="1"/>
    <col min="16129" max="16129" width="2.25" style="1" customWidth="1"/>
    <col min="16130" max="16131" width="12.75" style="1" customWidth="1"/>
    <col min="16132" max="16132" width="11.75" style="1" customWidth="1"/>
    <col min="16133" max="16133" width="26.5" style="1" customWidth="1"/>
    <col min="16134" max="16139" width="11" style="1" customWidth="1"/>
    <col min="16140" max="16140" width="11.875" style="1" customWidth="1"/>
    <col min="16141" max="16141" width="11" style="1" customWidth="1"/>
    <col min="16142" max="16142" width="8" style="1" customWidth="1"/>
    <col min="16143" max="16384" width="9" style="1"/>
  </cols>
  <sheetData>
    <row r="1" spans="1:14" ht="16.5" customHeight="1" x14ac:dyDescent="0.25">
      <c r="B1" s="379" t="s">
        <v>218</v>
      </c>
      <c r="C1" s="379"/>
      <c r="D1" s="379"/>
      <c r="E1" s="379"/>
      <c r="F1" s="379"/>
      <c r="G1" s="379"/>
      <c r="H1" s="379"/>
      <c r="I1" s="379"/>
      <c r="J1" s="379"/>
      <c r="K1" s="379"/>
    </row>
    <row r="2" spans="1:14" ht="13.5" customHeight="1" x14ac:dyDescent="0.25">
      <c r="A2" s="2" t="s">
        <v>215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</row>
    <row r="3" spans="1:14" ht="12.95" customHeight="1" x14ac:dyDescent="0.25">
      <c r="B3" s="380" t="s">
        <v>211</v>
      </c>
      <c r="C3" s="380"/>
      <c r="D3" s="380"/>
      <c r="E3" s="380"/>
      <c r="F3" s="380"/>
      <c r="G3" s="380"/>
      <c r="H3" s="380"/>
      <c r="I3" s="380"/>
      <c r="J3" s="380"/>
      <c r="K3" s="380"/>
      <c r="L3" s="3"/>
      <c r="M3" s="3"/>
      <c r="N3" s="3"/>
    </row>
    <row r="4" spans="1:14" ht="12.95" customHeight="1" x14ac:dyDescent="0.25">
      <c r="B4" s="78"/>
      <c r="C4" s="78"/>
      <c r="D4" s="78"/>
      <c r="E4" s="78"/>
      <c r="F4" s="78"/>
      <c r="G4" s="78"/>
      <c r="H4" s="78"/>
      <c r="I4" s="78"/>
      <c r="J4" s="78"/>
      <c r="K4" s="78"/>
      <c r="L4" s="3"/>
      <c r="M4" s="3"/>
      <c r="N4" s="3"/>
    </row>
    <row r="5" spans="1:14" ht="13.5" thickBot="1" x14ac:dyDescent="0.25"/>
    <row r="6" spans="1:14" ht="16.5" thickBot="1" x14ac:dyDescent="0.3">
      <c r="B6" s="381" t="s">
        <v>2</v>
      </c>
      <c r="C6" s="382"/>
      <c r="D6" s="382"/>
      <c r="E6" s="384" t="s">
        <v>3</v>
      </c>
      <c r="F6" s="386" t="s">
        <v>4</v>
      </c>
      <c r="G6" s="387"/>
      <c r="H6" s="387"/>
      <c r="I6" s="387"/>
      <c r="J6" s="388"/>
      <c r="K6" s="389" t="s">
        <v>5</v>
      </c>
      <c r="L6" s="4" t="s">
        <v>6</v>
      </c>
      <c r="M6" s="371"/>
    </row>
    <row r="7" spans="1:14" ht="13.5" thickBot="1" x14ac:dyDescent="0.25">
      <c r="B7" s="5" t="s">
        <v>7</v>
      </c>
      <c r="C7" s="6" t="s">
        <v>8</v>
      </c>
      <c r="D7" s="7" t="s">
        <v>9</v>
      </c>
      <c r="E7" s="397"/>
      <c r="F7" s="8" t="s">
        <v>10</v>
      </c>
      <c r="G7" s="9" t="s">
        <v>11</v>
      </c>
      <c r="H7" s="9" t="s">
        <v>12</v>
      </c>
      <c r="I7" s="9" t="s">
        <v>13</v>
      </c>
      <c r="J7" s="10" t="s">
        <v>14</v>
      </c>
      <c r="K7" s="396"/>
      <c r="L7" s="11" t="s">
        <v>15</v>
      </c>
      <c r="M7" s="378"/>
    </row>
    <row r="8" spans="1:14" x14ac:dyDescent="0.2">
      <c r="B8" s="12" t="s">
        <v>16</v>
      </c>
      <c r="C8" s="135" t="s">
        <v>17</v>
      </c>
      <c r="D8" s="136" t="s">
        <v>18</v>
      </c>
      <c r="E8" s="137" t="s">
        <v>19</v>
      </c>
      <c r="F8" s="16">
        <v>15</v>
      </c>
      <c r="G8" s="17">
        <v>12</v>
      </c>
      <c r="H8" s="17">
        <v>17</v>
      </c>
      <c r="I8" s="17">
        <v>16</v>
      </c>
      <c r="J8" s="18">
        <v>1</v>
      </c>
      <c r="K8" s="191">
        <f t="shared" ref="K8:K46" si="0">SUM(F8:J8)</f>
        <v>61</v>
      </c>
      <c r="L8" s="20">
        <f t="shared" ref="L8:L46" si="1">IF(K8&gt;0,1,0)</f>
        <v>1</v>
      </c>
      <c r="M8" s="4"/>
    </row>
    <row r="9" spans="1:14" ht="13.5" thickBot="1" x14ac:dyDescent="0.25">
      <c r="B9" s="21"/>
      <c r="C9" s="22" t="s">
        <v>207</v>
      </c>
      <c r="D9" s="23" t="s">
        <v>135</v>
      </c>
      <c r="E9" s="24" t="s">
        <v>136</v>
      </c>
      <c r="F9" s="25"/>
      <c r="G9" s="26"/>
      <c r="H9" s="26"/>
      <c r="I9" s="26">
        <v>20</v>
      </c>
      <c r="J9" s="27"/>
      <c r="K9" s="28">
        <f t="shared" si="0"/>
        <v>20</v>
      </c>
      <c r="L9" s="20">
        <f t="shared" si="1"/>
        <v>1</v>
      </c>
      <c r="M9" s="4"/>
    </row>
    <row r="10" spans="1:14" ht="13.5" thickTop="1" x14ac:dyDescent="0.2">
      <c r="B10" s="29" t="s">
        <v>20</v>
      </c>
      <c r="C10" s="13" t="s">
        <v>21</v>
      </c>
      <c r="D10" s="14" t="s">
        <v>22</v>
      </c>
      <c r="E10" s="142" t="s">
        <v>23</v>
      </c>
      <c r="F10" s="103"/>
      <c r="G10" s="104">
        <v>1</v>
      </c>
      <c r="H10" s="104"/>
      <c r="I10" s="104">
        <v>5</v>
      </c>
      <c r="J10" s="105"/>
      <c r="K10" s="106">
        <f t="shared" si="0"/>
        <v>6</v>
      </c>
      <c r="L10" s="20">
        <f t="shared" si="1"/>
        <v>1</v>
      </c>
      <c r="M10" s="4"/>
    </row>
    <row r="11" spans="1:14" x14ac:dyDescent="0.2">
      <c r="B11" s="29"/>
      <c r="C11" s="13" t="s">
        <v>21</v>
      </c>
      <c r="D11" s="31" t="s">
        <v>24</v>
      </c>
      <c r="E11" s="146" t="s">
        <v>25</v>
      </c>
      <c r="F11" s="29"/>
      <c r="G11" s="82"/>
      <c r="H11" s="82"/>
      <c r="I11" s="82">
        <v>4</v>
      </c>
      <c r="J11" s="83"/>
      <c r="K11" s="84">
        <f t="shared" si="0"/>
        <v>4</v>
      </c>
      <c r="L11" s="20">
        <f t="shared" si="1"/>
        <v>1</v>
      </c>
      <c r="M11" s="4"/>
    </row>
    <row r="12" spans="1:14" ht="13.5" thickBot="1" x14ac:dyDescent="0.25">
      <c r="B12" s="21"/>
      <c r="C12" s="22" t="s">
        <v>21</v>
      </c>
      <c r="D12" s="23" t="s">
        <v>137</v>
      </c>
      <c r="E12" s="192" t="s">
        <v>138</v>
      </c>
      <c r="F12" s="25">
        <v>4</v>
      </c>
      <c r="G12" s="26"/>
      <c r="H12" s="26"/>
      <c r="I12" s="26"/>
      <c r="J12" s="27"/>
      <c r="K12" s="28">
        <f t="shared" si="0"/>
        <v>4</v>
      </c>
      <c r="L12" s="20">
        <f t="shared" si="1"/>
        <v>1</v>
      </c>
      <c r="M12" s="4"/>
    </row>
    <row r="13" spans="1:14" ht="13.5" thickTop="1" x14ac:dyDescent="0.2">
      <c r="B13" s="99" t="s">
        <v>26</v>
      </c>
      <c r="C13" s="13" t="s">
        <v>28</v>
      </c>
      <c r="D13" s="14" t="s">
        <v>142</v>
      </c>
      <c r="E13" s="15" t="s">
        <v>143</v>
      </c>
      <c r="F13" s="16"/>
      <c r="G13" s="17">
        <v>2</v>
      </c>
      <c r="H13" s="17">
        <v>23</v>
      </c>
      <c r="I13" s="17">
        <v>42</v>
      </c>
      <c r="J13" s="18">
        <v>1</v>
      </c>
      <c r="K13" s="19">
        <f t="shared" si="0"/>
        <v>68</v>
      </c>
      <c r="L13" s="20">
        <f t="shared" si="1"/>
        <v>1</v>
      </c>
      <c r="M13" s="4"/>
    </row>
    <row r="14" spans="1:14" x14ac:dyDescent="0.2">
      <c r="B14" s="29"/>
      <c r="C14" s="30" t="s">
        <v>28</v>
      </c>
      <c r="D14" s="31" t="s">
        <v>29</v>
      </c>
      <c r="E14" s="32" t="s">
        <v>30</v>
      </c>
      <c r="F14" s="16">
        <v>5</v>
      </c>
      <c r="G14" s="17">
        <v>8</v>
      </c>
      <c r="H14" s="17">
        <v>14</v>
      </c>
      <c r="I14" s="17">
        <v>6</v>
      </c>
      <c r="J14" s="18">
        <v>2</v>
      </c>
      <c r="K14" s="19">
        <f t="shared" si="0"/>
        <v>35</v>
      </c>
      <c r="L14" s="20">
        <f t="shared" si="1"/>
        <v>1</v>
      </c>
      <c r="M14" s="4"/>
    </row>
    <row r="15" spans="1:14" x14ac:dyDescent="0.2">
      <c r="B15" s="29"/>
      <c r="C15" s="30" t="s">
        <v>28</v>
      </c>
      <c r="D15" s="31" t="s">
        <v>31</v>
      </c>
      <c r="E15" s="32" t="s">
        <v>32</v>
      </c>
      <c r="F15" s="33"/>
      <c r="G15" s="34">
        <v>20</v>
      </c>
      <c r="H15" s="34"/>
      <c r="I15" s="34"/>
      <c r="J15" s="35">
        <v>23</v>
      </c>
      <c r="K15" s="36">
        <f t="shared" si="0"/>
        <v>43</v>
      </c>
      <c r="L15" s="20">
        <f t="shared" si="1"/>
        <v>1</v>
      </c>
      <c r="M15" s="4"/>
    </row>
    <row r="16" spans="1:14" x14ac:dyDescent="0.2">
      <c r="B16" s="29"/>
      <c r="C16" s="30" t="s">
        <v>28</v>
      </c>
      <c r="D16" s="31" t="s">
        <v>33</v>
      </c>
      <c r="E16" s="32" t="s">
        <v>34</v>
      </c>
      <c r="F16" s="33">
        <v>4</v>
      </c>
      <c r="G16" s="34"/>
      <c r="H16" s="34">
        <v>20</v>
      </c>
      <c r="I16" s="34">
        <v>5</v>
      </c>
      <c r="J16" s="35"/>
      <c r="K16" s="36">
        <f t="shared" si="0"/>
        <v>29</v>
      </c>
      <c r="L16" s="20">
        <f t="shared" si="1"/>
        <v>1</v>
      </c>
      <c r="M16" s="4"/>
    </row>
    <row r="17" spans="2:13" x14ac:dyDescent="0.2">
      <c r="B17" s="29"/>
      <c r="C17" s="30" t="s">
        <v>28</v>
      </c>
      <c r="D17" s="31" t="s">
        <v>144</v>
      </c>
      <c r="E17" s="146" t="s">
        <v>145</v>
      </c>
      <c r="F17" s="33"/>
      <c r="G17" s="34">
        <v>4</v>
      </c>
      <c r="H17" s="34"/>
      <c r="I17" s="34">
        <v>12</v>
      </c>
      <c r="J17" s="35">
        <v>23</v>
      </c>
      <c r="K17" s="36">
        <f t="shared" si="0"/>
        <v>39</v>
      </c>
      <c r="L17" s="20">
        <f t="shared" si="1"/>
        <v>1</v>
      </c>
      <c r="M17" s="4"/>
    </row>
    <row r="18" spans="2:13" x14ac:dyDescent="0.2">
      <c r="B18" s="29"/>
      <c r="C18" s="30" t="s">
        <v>35</v>
      </c>
      <c r="D18" s="31" t="s">
        <v>36</v>
      </c>
      <c r="E18" s="153" t="s">
        <v>37</v>
      </c>
      <c r="F18" s="33"/>
      <c r="G18" s="34"/>
      <c r="H18" s="34">
        <v>1</v>
      </c>
      <c r="I18" s="34"/>
      <c r="J18" s="35"/>
      <c r="K18" s="36">
        <f t="shared" si="0"/>
        <v>1</v>
      </c>
      <c r="L18" s="20">
        <f t="shared" si="1"/>
        <v>1</v>
      </c>
      <c r="M18" s="4"/>
    </row>
    <row r="19" spans="2:13" x14ac:dyDescent="0.2">
      <c r="B19" s="29"/>
      <c r="C19" s="30" t="s">
        <v>35</v>
      </c>
      <c r="D19" s="31" t="s">
        <v>38</v>
      </c>
      <c r="E19" s="32" t="s">
        <v>39</v>
      </c>
      <c r="F19" s="33">
        <v>6</v>
      </c>
      <c r="G19" s="34">
        <v>4</v>
      </c>
      <c r="H19" s="34">
        <v>4</v>
      </c>
      <c r="I19" s="34">
        <v>2</v>
      </c>
      <c r="J19" s="35">
        <v>16</v>
      </c>
      <c r="K19" s="36">
        <f t="shared" si="0"/>
        <v>32</v>
      </c>
      <c r="L19" s="20">
        <f t="shared" si="1"/>
        <v>1</v>
      </c>
      <c r="M19" s="4"/>
    </row>
    <row r="20" spans="2:13" x14ac:dyDescent="0.2">
      <c r="B20" s="29"/>
      <c r="C20" s="30" t="s">
        <v>35</v>
      </c>
      <c r="D20" s="31" t="s">
        <v>148</v>
      </c>
      <c r="E20" s="32" t="s">
        <v>149</v>
      </c>
      <c r="F20" s="33"/>
      <c r="G20" s="34">
        <v>2</v>
      </c>
      <c r="H20" s="34"/>
      <c r="I20" s="34"/>
      <c r="J20" s="35"/>
      <c r="K20" s="36">
        <f t="shared" si="0"/>
        <v>2</v>
      </c>
      <c r="L20" s="20">
        <f t="shared" si="1"/>
        <v>1</v>
      </c>
      <c r="M20" s="4"/>
    </row>
    <row r="21" spans="2:13" x14ac:dyDescent="0.2">
      <c r="B21" s="29"/>
      <c r="C21" s="30" t="s">
        <v>35</v>
      </c>
      <c r="D21" s="31" t="s">
        <v>40</v>
      </c>
      <c r="E21" s="32" t="s">
        <v>41</v>
      </c>
      <c r="F21" s="33">
        <v>2</v>
      </c>
      <c r="G21" s="34"/>
      <c r="H21" s="34">
        <v>2</v>
      </c>
      <c r="I21" s="34"/>
      <c r="J21" s="35"/>
      <c r="K21" s="36">
        <f t="shared" si="0"/>
        <v>4</v>
      </c>
      <c r="L21" s="20">
        <f t="shared" si="1"/>
        <v>1</v>
      </c>
      <c r="M21" s="4"/>
    </row>
    <row r="22" spans="2:13" x14ac:dyDescent="0.2">
      <c r="B22" s="29"/>
      <c r="C22" s="30" t="s">
        <v>35</v>
      </c>
      <c r="D22" s="31" t="s">
        <v>42</v>
      </c>
      <c r="E22" s="32" t="s">
        <v>43</v>
      </c>
      <c r="F22" s="33"/>
      <c r="G22" s="34"/>
      <c r="H22" s="34">
        <v>9</v>
      </c>
      <c r="I22" s="34"/>
      <c r="J22" s="35"/>
      <c r="K22" s="36">
        <f t="shared" si="0"/>
        <v>9</v>
      </c>
      <c r="L22" s="20">
        <f t="shared" si="1"/>
        <v>1</v>
      </c>
      <c r="M22" s="4"/>
    </row>
    <row r="23" spans="2:13" x14ac:dyDescent="0.2">
      <c r="B23" s="29"/>
      <c r="C23" s="30" t="s">
        <v>44</v>
      </c>
      <c r="D23" s="31" t="s">
        <v>152</v>
      </c>
      <c r="E23" s="146" t="s">
        <v>153</v>
      </c>
      <c r="F23" s="33"/>
      <c r="G23" s="34"/>
      <c r="H23" s="34">
        <v>7</v>
      </c>
      <c r="I23" s="34"/>
      <c r="J23" s="35"/>
      <c r="K23" s="36">
        <f t="shared" si="0"/>
        <v>7</v>
      </c>
      <c r="L23" s="20">
        <f t="shared" si="1"/>
        <v>1</v>
      </c>
      <c r="M23" s="4"/>
    </row>
    <row r="24" spans="2:13" x14ac:dyDescent="0.2">
      <c r="B24" s="29"/>
      <c r="C24" s="13" t="s">
        <v>44</v>
      </c>
      <c r="D24" s="14" t="s">
        <v>47</v>
      </c>
      <c r="E24" s="15" t="s">
        <v>48</v>
      </c>
      <c r="F24" s="33">
        <v>28</v>
      </c>
      <c r="G24" s="34">
        <v>1</v>
      </c>
      <c r="H24" s="34">
        <v>206</v>
      </c>
      <c r="I24" s="34"/>
      <c r="J24" s="35">
        <v>21</v>
      </c>
      <c r="K24" s="36">
        <f t="shared" si="0"/>
        <v>256</v>
      </c>
      <c r="L24" s="20">
        <f t="shared" si="1"/>
        <v>1</v>
      </c>
      <c r="M24" s="4"/>
    </row>
    <row r="25" spans="2:13" ht="13.5" thickBot="1" x14ac:dyDescent="0.25">
      <c r="B25" s="21"/>
      <c r="C25" s="22" t="s">
        <v>44</v>
      </c>
      <c r="D25" s="23" t="s">
        <v>49</v>
      </c>
      <c r="E25" s="24" t="s">
        <v>50</v>
      </c>
      <c r="F25" s="25">
        <v>14</v>
      </c>
      <c r="G25" s="26">
        <v>2</v>
      </c>
      <c r="H25" s="26">
        <v>23</v>
      </c>
      <c r="I25" s="26">
        <v>5</v>
      </c>
      <c r="J25" s="27">
        <v>29</v>
      </c>
      <c r="K25" s="28">
        <f t="shared" si="0"/>
        <v>73</v>
      </c>
      <c r="L25" s="20">
        <f t="shared" si="1"/>
        <v>1</v>
      </c>
      <c r="M25" s="4"/>
    </row>
    <row r="26" spans="2:13" ht="13.5" thickTop="1" x14ac:dyDescent="0.2">
      <c r="B26" s="29" t="s">
        <v>53</v>
      </c>
      <c r="C26" s="30" t="s">
        <v>54</v>
      </c>
      <c r="D26" s="31" t="s">
        <v>55</v>
      </c>
      <c r="E26" s="32" t="s">
        <v>56</v>
      </c>
      <c r="F26" s="16">
        <v>17</v>
      </c>
      <c r="G26" s="17">
        <v>36</v>
      </c>
      <c r="H26" s="17">
        <v>6</v>
      </c>
      <c r="I26" s="17">
        <v>19</v>
      </c>
      <c r="J26" s="18">
        <v>4</v>
      </c>
      <c r="K26" s="19">
        <f t="shared" si="0"/>
        <v>82</v>
      </c>
      <c r="L26" s="20">
        <f t="shared" si="1"/>
        <v>1</v>
      </c>
      <c r="M26" s="4"/>
    </row>
    <row r="27" spans="2:13" ht="13.5" thickBot="1" x14ac:dyDescent="0.25">
      <c r="B27" s="21"/>
      <c r="C27" s="176" t="s">
        <v>156</v>
      </c>
      <c r="D27" s="177" t="s">
        <v>157</v>
      </c>
      <c r="E27" s="178" t="s">
        <v>158</v>
      </c>
      <c r="F27" s="25">
        <v>1</v>
      </c>
      <c r="G27" s="26">
        <v>1</v>
      </c>
      <c r="H27" s="26"/>
      <c r="I27" s="26">
        <v>2</v>
      </c>
      <c r="J27" s="27">
        <v>1</v>
      </c>
      <c r="K27" s="28">
        <f t="shared" si="0"/>
        <v>5</v>
      </c>
      <c r="L27" s="20">
        <f t="shared" si="1"/>
        <v>1</v>
      </c>
      <c r="M27" s="4"/>
    </row>
    <row r="28" spans="2:13" ht="13.5" thickTop="1" x14ac:dyDescent="0.2">
      <c r="B28" s="37" t="s">
        <v>65</v>
      </c>
      <c r="C28" s="38" t="s">
        <v>66</v>
      </c>
      <c r="D28" s="39" t="s">
        <v>67</v>
      </c>
      <c r="E28" s="40" t="s">
        <v>68</v>
      </c>
      <c r="F28" s="41"/>
      <c r="G28" s="42">
        <v>5</v>
      </c>
      <c r="H28" s="42"/>
      <c r="I28" s="42">
        <v>3</v>
      </c>
      <c r="J28" s="43">
        <v>3</v>
      </c>
      <c r="K28" s="19">
        <f t="shared" si="0"/>
        <v>11</v>
      </c>
      <c r="L28" s="20">
        <f t="shared" si="1"/>
        <v>1</v>
      </c>
      <c r="M28" s="4"/>
    </row>
    <row r="29" spans="2:13" x14ac:dyDescent="0.2">
      <c r="B29" s="37"/>
      <c r="C29" s="45" t="s">
        <v>72</v>
      </c>
      <c r="D29" s="46" t="s">
        <v>73</v>
      </c>
      <c r="E29" s="47" t="s">
        <v>74</v>
      </c>
      <c r="F29" s="41"/>
      <c r="G29" s="42">
        <v>1</v>
      </c>
      <c r="H29" s="42"/>
      <c r="I29" s="42"/>
      <c r="J29" s="43"/>
      <c r="K29" s="19">
        <f t="shared" si="0"/>
        <v>1</v>
      </c>
      <c r="L29" s="20">
        <f t="shared" si="1"/>
        <v>1</v>
      </c>
      <c r="M29" s="4"/>
    </row>
    <row r="30" spans="2:13" ht="13.5" thickBot="1" x14ac:dyDescent="0.25">
      <c r="B30" s="37"/>
      <c r="C30" s="45" t="s">
        <v>82</v>
      </c>
      <c r="D30" s="46" t="s">
        <v>83</v>
      </c>
      <c r="E30" s="47" t="s">
        <v>84</v>
      </c>
      <c r="F30" s="41"/>
      <c r="G30" s="42">
        <v>1</v>
      </c>
      <c r="H30" s="42"/>
      <c r="I30" s="42"/>
      <c r="J30" s="43"/>
      <c r="K30" s="19">
        <f t="shared" si="0"/>
        <v>1</v>
      </c>
      <c r="L30" s="20">
        <f t="shared" si="1"/>
        <v>1</v>
      </c>
      <c r="M30" s="4"/>
    </row>
    <row r="31" spans="2:13" ht="14.25" thickTop="1" thickBot="1" x14ac:dyDescent="0.25">
      <c r="B31" s="59" t="s">
        <v>203</v>
      </c>
      <c r="C31" s="60" t="s">
        <v>168</v>
      </c>
      <c r="D31" s="61" t="s">
        <v>204</v>
      </c>
      <c r="E31" s="62" t="s">
        <v>169</v>
      </c>
      <c r="F31" s="59"/>
      <c r="G31" s="63"/>
      <c r="H31" s="63"/>
      <c r="I31" s="63"/>
      <c r="J31" s="64">
        <v>2</v>
      </c>
      <c r="K31" s="91">
        <f t="shared" si="0"/>
        <v>2</v>
      </c>
      <c r="L31" s="20">
        <f t="shared" si="1"/>
        <v>1</v>
      </c>
      <c r="M31" s="4"/>
    </row>
    <row r="32" spans="2:13" ht="14.25" thickTop="1" thickBot="1" x14ac:dyDescent="0.25">
      <c r="B32" s="59" t="s">
        <v>90</v>
      </c>
      <c r="C32" s="60" t="s">
        <v>205</v>
      </c>
      <c r="D32" s="61" t="s">
        <v>94</v>
      </c>
      <c r="E32" s="193" t="s">
        <v>95</v>
      </c>
      <c r="F32" s="59"/>
      <c r="G32" s="63"/>
      <c r="H32" s="63">
        <v>2</v>
      </c>
      <c r="I32" s="63"/>
      <c r="J32" s="64"/>
      <c r="K32" s="91">
        <f t="shared" si="0"/>
        <v>2</v>
      </c>
      <c r="L32" s="20">
        <f t="shared" si="1"/>
        <v>1</v>
      </c>
      <c r="M32" s="4"/>
    </row>
    <row r="33" spans="2:13" ht="13.5" thickTop="1" x14ac:dyDescent="0.2">
      <c r="B33" s="37" t="s">
        <v>97</v>
      </c>
      <c r="C33" s="38" t="s">
        <v>98</v>
      </c>
      <c r="D33" s="39" t="s">
        <v>99</v>
      </c>
      <c r="E33" s="40" t="s">
        <v>100</v>
      </c>
      <c r="F33" s="41">
        <v>43</v>
      </c>
      <c r="G33" s="42">
        <v>6</v>
      </c>
      <c r="H33" s="42">
        <v>198</v>
      </c>
      <c r="I33" s="42">
        <v>7</v>
      </c>
      <c r="J33" s="43">
        <v>41</v>
      </c>
      <c r="K33" s="19">
        <f t="shared" si="0"/>
        <v>295</v>
      </c>
      <c r="L33" s="20">
        <f t="shared" si="1"/>
        <v>1</v>
      </c>
      <c r="M33" s="4"/>
    </row>
    <row r="34" spans="2:13" x14ac:dyDescent="0.2">
      <c r="B34" s="37"/>
      <c r="C34" s="45" t="s">
        <v>101</v>
      </c>
      <c r="D34" s="46" t="s">
        <v>102</v>
      </c>
      <c r="E34" s="47" t="s">
        <v>103</v>
      </c>
      <c r="F34" s="41"/>
      <c r="G34" s="42"/>
      <c r="H34" s="42">
        <v>1</v>
      </c>
      <c r="I34" s="42"/>
      <c r="J34" s="43">
        <v>1</v>
      </c>
      <c r="K34" s="19">
        <f t="shared" si="0"/>
        <v>2</v>
      </c>
      <c r="L34" s="20">
        <f t="shared" si="1"/>
        <v>1</v>
      </c>
      <c r="M34" s="4"/>
    </row>
    <row r="35" spans="2:13" x14ac:dyDescent="0.2">
      <c r="B35" s="37"/>
      <c r="C35" s="45" t="s">
        <v>101</v>
      </c>
      <c r="D35" s="46" t="s">
        <v>177</v>
      </c>
      <c r="E35" s="47" t="s">
        <v>178</v>
      </c>
      <c r="F35" s="41">
        <v>23</v>
      </c>
      <c r="G35" s="42"/>
      <c r="H35" s="42">
        <v>11</v>
      </c>
      <c r="I35" s="42">
        <v>3</v>
      </c>
      <c r="J35" s="43"/>
      <c r="K35" s="19">
        <f t="shared" si="0"/>
        <v>37</v>
      </c>
      <c r="L35" s="20">
        <f t="shared" si="1"/>
        <v>1</v>
      </c>
      <c r="M35" s="4"/>
    </row>
    <row r="36" spans="2:13" x14ac:dyDescent="0.2">
      <c r="B36" s="37"/>
      <c r="C36" s="45" t="s">
        <v>106</v>
      </c>
      <c r="D36" s="46" t="s">
        <v>107</v>
      </c>
      <c r="E36" s="47" t="s">
        <v>108</v>
      </c>
      <c r="F36" s="48">
        <v>36</v>
      </c>
      <c r="G36" s="49">
        <v>5</v>
      </c>
      <c r="H36" s="49">
        <v>142</v>
      </c>
      <c r="I36" s="49">
        <v>2</v>
      </c>
      <c r="J36" s="50">
        <v>32</v>
      </c>
      <c r="K36" s="36">
        <f t="shared" si="0"/>
        <v>217</v>
      </c>
      <c r="L36" s="20">
        <f t="shared" si="1"/>
        <v>1</v>
      </c>
      <c r="M36" s="4"/>
    </row>
    <row r="37" spans="2:13" x14ac:dyDescent="0.2">
      <c r="B37" s="37"/>
      <c r="C37" s="45" t="s">
        <v>109</v>
      </c>
      <c r="D37" s="46" t="s">
        <v>110</v>
      </c>
      <c r="E37" s="47" t="s">
        <v>111</v>
      </c>
      <c r="F37" s="48">
        <v>4</v>
      </c>
      <c r="G37" s="49">
        <v>12</v>
      </c>
      <c r="H37" s="49">
        <v>10</v>
      </c>
      <c r="I37" s="49">
        <v>41</v>
      </c>
      <c r="J37" s="50">
        <v>5</v>
      </c>
      <c r="K37" s="36">
        <f t="shared" si="0"/>
        <v>72</v>
      </c>
      <c r="L37" s="20">
        <f t="shared" si="1"/>
        <v>1</v>
      </c>
      <c r="M37" s="4"/>
    </row>
    <row r="38" spans="2:13" x14ac:dyDescent="0.2">
      <c r="B38" s="37"/>
      <c r="C38" s="45" t="s">
        <v>112</v>
      </c>
      <c r="D38" s="46" t="s">
        <v>113</v>
      </c>
      <c r="E38" s="47" t="s">
        <v>114</v>
      </c>
      <c r="F38" s="48">
        <v>54</v>
      </c>
      <c r="G38" s="49">
        <v>23</v>
      </c>
      <c r="H38" s="49">
        <v>184</v>
      </c>
      <c r="I38" s="49">
        <v>30</v>
      </c>
      <c r="J38" s="50">
        <v>2</v>
      </c>
      <c r="K38" s="36">
        <f t="shared" si="0"/>
        <v>293</v>
      </c>
      <c r="L38" s="20">
        <f t="shared" si="1"/>
        <v>1</v>
      </c>
      <c r="M38" s="4"/>
    </row>
    <row r="39" spans="2:13" x14ac:dyDescent="0.2">
      <c r="B39" s="37"/>
      <c r="C39" s="45" t="s">
        <v>115</v>
      </c>
      <c r="D39" s="46" t="s">
        <v>118</v>
      </c>
      <c r="E39" s="47" t="s">
        <v>119</v>
      </c>
      <c r="F39" s="48">
        <v>10</v>
      </c>
      <c r="G39" s="49"/>
      <c r="H39" s="49">
        <v>9</v>
      </c>
      <c r="I39" s="49"/>
      <c r="J39" s="50">
        <v>1</v>
      </c>
      <c r="K39" s="36">
        <f t="shared" si="0"/>
        <v>20</v>
      </c>
      <c r="L39" s="20">
        <f t="shared" si="1"/>
        <v>1</v>
      </c>
      <c r="M39" s="4"/>
    </row>
    <row r="40" spans="2:13" x14ac:dyDescent="0.2">
      <c r="B40" s="37"/>
      <c r="C40" s="45" t="s">
        <v>115</v>
      </c>
      <c r="D40" s="46" t="s">
        <v>120</v>
      </c>
      <c r="E40" s="47" t="s">
        <v>121</v>
      </c>
      <c r="F40" s="48">
        <v>11</v>
      </c>
      <c r="G40" s="49">
        <v>1</v>
      </c>
      <c r="H40" s="49">
        <v>13</v>
      </c>
      <c r="I40" s="49"/>
      <c r="J40" s="50">
        <v>2</v>
      </c>
      <c r="K40" s="36">
        <f t="shared" si="0"/>
        <v>27</v>
      </c>
      <c r="L40" s="20">
        <f t="shared" si="1"/>
        <v>1</v>
      </c>
      <c r="M40" s="4"/>
    </row>
    <row r="41" spans="2:13" x14ac:dyDescent="0.2">
      <c r="B41" s="37"/>
      <c r="C41" s="45" t="s">
        <v>115</v>
      </c>
      <c r="D41" s="46" t="s">
        <v>122</v>
      </c>
      <c r="E41" s="47" t="s">
        <v>123</v>
      </c>
      <c r="F41" s="48">
        <v>1</v>
      </c>
      <c r="G41" s="49">
        <v>5</v>
      </c>
      <c r="H41" s="49">
        <v>10</v>
      </c>
      <c r="I41" s="49">
        <v>1</v>
      </c>
      <c r="J41" s="50">
        <v>2</v>
      </c>
      <c r="K41" s="36">
        <f t="shared" si="0"/>
        <v>19</v>
      </c>
      <c r="L41" s="20">
        <f t="shared" si="1"/>
        <v>1</v>
      </c>
      <c r="M41" s="4"/>
    </row>
    <row r="42" spans="2:13" x14ac:dyDescent="0.2">
      <c r="B42" s="37"/>
      <c r="C42" s="45" t="s">
        <v>183</v>
      </c>
      <c r="D42" s="46" t="s">
        <v>184</v>
      </c>
      <c r="E42" s="194" t="s">
        <v>185</v>
      </c>
      <c r="F42" s="195"/>
      <c r="G42" s="49"/>
      <c r="H42" s="49"/>
      <c r="I42" s="49">
        <v>3</v>
      </c>
      <c r="J42" s="50"/>
      <c r="K42" s="36">
        <f t="shared" si="0"/>
        <v>3</v>
      </c>
      <c r="L42" s="20">
        <f t="shared" si="1"/>
        <v>1</v>
      </c>
      <c r="M42" s="4"/>
    </row>
    <row r="43" spans="2:13" x14ac:dyDescent="0.2">
      <c r="B43" s="37"/>
      <c r="C43" s="45" t="s">
        <v>128</v>
      </c>
      <c r="D43" s="46" t="s">
        <v>129</v>
      </c>
      <c r="E43" s="47" t="s">
        <v>130</v>
      </c>
      <c r="F43" s="48">
        <v>1</v>
      </c>
      <c r="G43" s="49"/>
      <c r="H43" s="49"/>
      <c r="I43" s="49"/>
      <c r="J43" s="50">
        <v>6</v>
      </c>
      <c r="K43" s="36">
        <f t="shared" si="0"/>
        <v>7</v>
      </c>
      <c r="L43" s="20">
        <f t="shared" si="1"/>
        <v>1</v>
      </c>
      <c r="M43" s="4"/>
    </row>
    <row r="44" spans="2:13" x14ac:dyDescent="0.2">
      <c r="B44" s="37"/>
      <c r="C44" s="45" t="s">
        <v>128</v>
      </c>
      <c r="D44" s="46" t="s">
        <v>131</v>
      </c>
      <c r="E44" s="47" t="s">
        <v>132</v>
      </c>
      <c r="F44" s="48">
        <v>31</v>
      </c>
      <c r="G44" s="49">
        <v>11</v>
      </c>
      <c r="H44" s="49">
        <v>17</v>
      </c>
      <c r="I44" s="49">
        <v>14</v>
      </c>
      <c r="J44" s="50">
        <v>18</v>
      </c>
      <c r="K44" s="36">
        <f t="shared" si="0"/>
        <v>91</v>
      </c>
      <c r="L44" s="20">
        <f t="shared" si="1"/>
        <v>1</v>
      </c>
      <c r="M44" s="4"/>
    </row>
    <row r="45" spans="2:13" x14ac:dyDescent="0.2">
      <c r="B45" s="37"/>
      <c r="C45" s="45" t="s">
        <v>190</v>
      </c>
      <c r="D45" s="46" t="s">
        <v>191</v>
      </c>
      <c r="E45" s="47" t="s">
        <v>192</v>
      </c>
      <c r="F45" s="48">
        <v>1</v>
      </c>
      <c r="G45" s="49">
        <v>5</v>
      </c>
      <c r="H45" s="49">
        <v>1</v>
      </c>
      <c r="I45" s="49">
        <v>2</v>
      </c>
      <c r="J45" s="50">
        <v>1</v>
      </c>
      <c r="K45" s="36">
        <f t="shared" si="0"/>
        <v>10</v>
      </c>
      <c r="L45" s="20">
        <f t="shared" si="1"/>
        <v>1</v>
      </c>
      <c r="M45" s="4"/>
    </row>
    <row r="46" spans="2:13" ht="13.5" thickBot="1" x14ac:dyDescent="0.25">
      <c r="B46" s="66"/>
      <c r="C46" s="67" t="s">
        <v>190</v>
      </c>
      <c r="D46" s="68" t="s">
        <v>193</v>
      </c>
      <c r="E46" s="69" t="s">
        <v>194</v>
      </c>
      <c r="F46" s="70"/>
      <c r="G46" s="71"/>
      <c r="H46" s="71">
        <v>3</v>
      </c>
      <c r="I46" s="71"/>
      <c r="J46" s="72"/>
      <c r="K46" s="165">
        <f t="shared" si="0"/>
        <v>3</v>
      </c>
      <c r="L46" s="20">
        <f t="shared" si="1"/>
        <v>1</v>
      </c>
      <c r="M46" s="4"/>
    </row>
    <row r="48" spans="2:13" ht="15.75" x14ac:dyDescent="0.25">
      <c r="C48" s="74" t="s">
        <v>133</v>
      </c>
      <c r="D48" s="75">
        <f>SUM(L8:L46)</f>
        <v>39</v>
      </c>
    </row>
    <row r="49" spans="3:11" ht="15.75" x14ac:dyDescent="0.25">
      <c r="C49" s="74" t="s">
        <v>134</v>
      </c>
      <c r="D49" s="75">
        <f>SUM(K8:K46)</f>
        <v>1893</v>
      </c>
      <c r="E49" s="123"/>
      <c r="J49" s="76"/>
      <c r="K49" s="77"/>
    </row>
    <row r="50" spans="3:11" x14ac:dyDescent="0.2">
      <c r="E50" s="167"/>
    </row>
  </sheetData>
  <sheetProtection sheet="1" objects="1" scenarios="1" selectLockedCells="1" selectUnlockedCells="1"/>
  <mergeCells count="8">
    <mergeCell ref="M6:M7"/>
    <mergeCell ref="B1:K1"/>
    <mergeCell ref="B2:K2"/>
    <mergeCell ref="B3:K3"/>
    <mergeCell ref="B6:D6"/>
    <mergeCell ref="E6:E7"/>
    <mergeCell ref="F6:J6"/>
    <mergeCell ref="K6:K7"/>
  </mergeCells>
  <conditionalFormatting sqref="K8:K46">
    <cfRule type="cellIs" dxfId="11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2"/>
  <sheetViews>
    <sheetView showGridLines="0" workbookViewId="0">
      <selection activeCell="K3" sqref="K1:K1048576"/>
    </sheetView>
  </sheetViews>
  <sheetFormatPr defaultRowHeight="12.75" x14ac:dyDescent="0.2"/>
  <cols>
    <col min="1" max="1" width="2.25" style="1" customWidth="1"/>
    <col min="2" max="4" width="12.875" style="1" customWidth="1"/>
    <col min="5" max="5" width="26.875" style="1" customWidth="1"/>
    <col min="6" max="11" width="11.125" style="1" customWidth="1"/>
    <col min="12" max="12" width="11.125" style="1" hidden="1" customWidth="1"/>
    <col min="13" max="13" width="11.125" style="1" customWidth="1"/>
    <col min="14" max="14" width="8" style="1" customWidth="1"/>
    <col min="15" max="16384" width="9" style="1"/>
  </cols>
  <sheetData>
    <row r="1" spans="2:14" s="196" customFormat="1" ht="20.25" customHeight="1" x14ac:dyDescent="0.25">
      <c r="B1" s="398" t="s">
        <v>219</v>
      </c>
      <c r="C1" s="398"/>
      <c r="D1" s="398"/>
      <c r="E1" s="398"/>
      <c r="F1" s="398"/>
      <c r="G1" s="398"/>
      <c r="H1" s="398"/>
      <c r="I1" s="398"/>
      <c r="J1" s="398"/>
      <c r="K1" s="398"/>
    </row>
    <row r="2" spans="2:14" ht="15" customHeight="1" x14ac:dyDescent="0.25">
      <c r="B2" s="399" t="s">
        <v>211</v>
      </c>
      <c r="C2" s="399"/>
      <c r="D2" s="399"/>
      <c r="E2" s="399"/>
      <c r="F2" s="399"/>
      <c r="G2" s="399"/>
      <c r="H2" s="399"/>
      <c r="I2" s="399"/>
      <c r="J2" s="399"/>
      <c r="K2" s="399"/>
      <c r="L2" s="3"/>
      <c r="M2" s="3"/>
      <c r="N2" s="3"/>
    </row>
    <row r="3" spans="2:14" ht="15" customHeight="1" thickBot="1" x14ac:dyDescent="0.3">
      <c r="B3" s="197"/>
      <c r="C3" s="197"/>
      <c r="D3" s="197"/>
      <c r="E3" s="197"/>
      <c r="F3" s="197"/>
      <c r="G3" s="197"/>
      <c r="H3" s="197"/>
      <c r="I3" s="197"/>
      <c r="J3" s="197"/>
      <c r="K3" s="197"/>
    </row>
    <row r="4" spans="2:14" ht="16.5" thickBot="1" x14ac:dyDescent="0.3">
      <c r="B4" s="381" t="s">
        <v>2</v>
      </c>
      <c r="C4" s="382"/>
      <c r="D4" s="383"/>
      <c r="E4" s="384" t="s">
        <v>3</v>
      </c>
      <c r="F4" s="386" t="s">
        <v>4</v>
      </c>
      <c r="G4" s="387"/>
      <c r="H4" s="387"/>
      <c r="I4" s="387"/>
      <c r="J4" s="388"/>
      <c r="K4" s="389" t="s">
        <v>5</v>
      </c>
      <c r="L4" s="4" t="s">
        <v>6</v>
      </c>
      <c r="M4" s="371"/>
    </row>
    <row r="5" spans="2:14" ht="13.5" thickBot="1" x14ac:dyDescent="0.25">
      <c r="B5" s="5" t="s">
        <v>7</v>
      </c>
      <c r="C5" s="6" t="s">
        <v>8</v>
      </c>
      <c r="D5" s="7" t="s">
        <v>9</v>
      </c>
      <c r="E5" s="397"/>
      <c r="F5" s="8" t="s">
        <v>10</v>
      </c>
      <c r="G5" s="9" t="s">
        <v>11</v>
      </c>
      <c r="H5" s="9" t="s">
        <v>12</v>
      </c>
      <c r="I5" s="9" t="s">
        <v>13</v>
      </c>
      <c r="J5" s="10" t="s">
        <v>14</v>
      </c>
      <c r="K5" s="396"/>
      <c r="L5" s="11" t="s">
        <v>15</v>
      </c>
      <c r="M5" s="378"/>
    </row>
    <row r="6" spans="2:14" ht="13.5" thickBot="1" x14ac:dyDescent="0.25">
      <c r="B6" s="12" t="s">
        <v>16</v>
      </c>
      <c r="C6" s="170" t="s">
        <v>17</v>
      </c>
      <c r="D6" s="171" t="s">
        <v>18</v>
      </c>
      <c r="E6" s="198" t="s">
        <v>19</v>
      </c>
      <c r="F6" s="169">
        <v>37</v>
      </c>
      <c r="G6" s="173">
        <v>21</v>
      </c>
      <c r="H6" s="173">
        <v>38</v>
      </c>
      <c r="I6" s="173">
        <v>18</v>
      </c>
      <c r="J6" s="174">
        <v>2</v>
      </c>
      <c r="K6" s="175">
        <f>SUM(F6:J6)</f>
        <v>116</v>
      </c>
      <c r="L6" s="20">
        <f>IF(K6&gt;0,1,0)</f>
        <v>1</v>
      </c>
      <c r="M6" s="4"/>
    </row>
    <row r="7" spans="2:14" ht="13.5" thickTop="1" x14ac:dyDescent="0.2">
      <c r="B7" s="99" t="s">
        <v>20</v>
      </c>
      <c r="C7" s="13" t="s">
        <v>21</v>
      </c>
      <c r="D7" s="14" t="s">
        <v>22</v>
      </c>
      <c r="E7" s="142" t="s">
        <v>23</v>
      </c>
      <c r="F7" s="16">
        <v>4</v>
      </c>
      <c r="G7" s="17">
        <v>1</v>
      </c>
      <c r="H7" s="17"/>
      <c r="I7" s="17">
        <v>1</v>
      </c>
      <c r="J7" s="18">
        <v>1</v>
      </c>
      <c r="K7" s="19">
        <f t="shared" ref="K7:K49" si="0">SUM(F7:J7)</f>
        <v>7</v>
      </c>
      <c r="L7" s="20">
        <f t="shared" ref="L7:L49" si="1">IF(K7&gt;0,1,0)</f>
        <v>1</v>
      </c>
      <c r="M7" s="4"/>
    </row>
    <row r="8" spans="2:14" x14ac:dyDescent="0.2">
      <c r="B8" s="29"/>
      <c r="C8" s="13" t="s">
        <v>21</v>
      </c>
      <c r="D8" s="31" t="s">
        <v>24</v>
      </c>
      <c r="E8" s="146" t="s">
        <v>25</v>
      </c>
      <c r="F8" s="29">
        <v>3</v>
      </c>
      <c r="G8" s="82">
        <v>12</v>
      </c>
      <c r="H8" s="82">
        <v>4</v>
      </c>
      <c r="I8" s="82"/>
      <c r="J8" s="83">
        <v>1</v>
      </c>
      <c r="K8" s="84">
        <f t="shared" si="0"/>
        <v>20</v>
      </c>
      <c r="L8" s="20">
        <f t="shared" si="1"/>
        <v>1</v>
      </c>
      <c r="M8" s="4"/>
    </row>
    <row r="9" spans="2:14" ht="13.5" thickBot="1" x14ac:dyDescent="0.25">
      <c r="B9" s="21"/>
      <c r="C9" s="22" t="s">
        <v>21</v>
      </c>
      <c r="D9" s="23" t="s">
        <v>137</v>
      </c>
      <c r="E9" s="192" t="s">
        <v>138</v>
      </c>
      <c r="F9" s="25">
        <v>2</v>
      </c>
      <c r="G9" s="26"/>
      <c r="H9" s="26"/>
      <c r="I9" s="26"/>
      <c r="J9" s="27"/>
      <c r="K9" s="28">
        <f t="shared" si="0"/>
        <v>2</v>
      </c>
      <c r="L9" s="20">
        <f t="shared" si="1"/>
        <v>1</v>
      </c>
      <c r="M9" s="4"/>
    </row>
    <row r="10" spans="2:14" ht="13.5" thickTop="1" x14ac:dyDescent="0.2">
      <c r="B10" s="99" t="s">
        <v>26</v>
      </c>
      <c r="C10" s="13" t="s">
        <v>28</v>
      </c>
      <c r="D10" s="14" t="s">
        <v>142</v>
      </c>
      <c r="E10" s="15" t="s">
        <v>143</v>
      </c>
      <c r="F10" s="16"/>
      <c r="G10" s="17"/>
      <c r="H10" s="17">
        <v>12</v>
      </c>
      <c r="I10" s="17">
        <v>8</v>
      </c>
      <c r="J10" s="18"/>
      <c r="K10" s="19">
        <f t="shared" si="0"/>
        <v>20</v>
      </c>
      <c r="L10" s="20">
        <f t="shared" si="1"/>
        <v>1</v>
      </c>
      <c r="M10" s="4"/>
    </row>
    <row r="11" spans="2:14" x14ac:dyDescent="0.2">
      <c r="B11" s="29"/>
      <c r="C11" s="30" t="s">
        <v>28</v>
      </c>
      <c r="D11" s="31" t="s">
        <v>29</v>
      </c>
      <c r="E11" s="32" t="s">
        <v>30</v>
      </c>
      <c r="F11" s="16">
        <v>42</v>
      </c>
      <c r="G11" s="17">
        <v>1</v>
      </c>
      <c r="H11" s="17">
        <v>4</v>
      </c>
      <c r="I11" s="17">
        <v>12</v>
      </c>
      <c r="J11" s="18">
        <v>18</v>
      </c>
      <c r="K11" s="19">
        <f t="shared" si="0"/>
        <v>77</v>
      </c>
      <c r="L11" s="20">
        <f t="shared" si="1"/>
        <v>1</v>
      </c>
      <c r="M11" s="4"/>
    </row>
    <row r="12" spans="2:14" x14ac:dyDescent="0.2">
      <c r="B12" s="29"/>
      <c r="C12" s="30" t="s">
        <v>28</v>
      </c>
      <c r="D12" s="31" t="s">
        <v>31</v>
      </c>
      <c r="E12" s="32" t="s">
        <v>32</v>
      </c>
      <c r="F12" s="33"/>
      <c r="G12" s="34">
        <v>75</v>
      </c>
      <c r="H12" s="34"/>
      <c r="I12" s="34"/>
      <c r="J12" s="35">
        <v>23</v>
      </c>
      <c r="K12" s="36">
        <f t="shared" si="0"/>
        <v>98</v>
      </c>
      <c r="L12" s="20">
        <f t="shared" si="1"/>
        <v>1</v>
      </c>
      <c r="M12" s="4"/>
    </row>
    <row r="13" spans="2:14" x14ac:dyDescent="0.2">
      <c r="B13" s="29"/>
      <c r="C13" s="30" t="s">
        <v>28</v>
      </c>
      <c r="D13" s="31" t="s">
        <v>33</v>
      </c>
      <c r="E13" s="32" t="s">
        <v>34</v>
      </c>
      <c r="F13" s="33">
        <v>11</v>
      </c>
      <c r="G13" s="34">
        <v>9</v>
      </c>
      <c r="H13" s="34">
        <v>31</v>
      </c>
      <c r="I13" s="34"/>
      <c r="J13" s="35">
        <v>2</v>
      </c>
      <c r="K13" s="36">
        <f t="shared" si="0"/>
        <v>53</v>
      </c>
      <c r="L13" s="20">
        <f t="shared" si="1"/>
        <v>1</v>
      </c>
      <c r="M13" s="4"/>
    </row>
    <row r="14" spans="2:14" x14ac:dyDescent="0.2">
      <c r="B14" s="29"/>
      <c r="C14" s="30" t="s">
        <v>28</v>
      </c>
      <c r="D14" s="31" t="s">
        <v>144</v>
      </c>
      <c r="E14" s="146" t="s">
        <v>145</v>
      </c>
      <c r="F14" s="33">
        <v>4</v>
      </c>
      <c r="G14" s="34">
        <v>30</v>
      </c>
      <c r="H14" s="34">
        <v>1</v>
      </c>
      <c r="I14" s="34">
        <v>6</v>
      </c>
      <c r="J14" s="35">
        <v>2</v>
      </c>
      <c r="K14" s="36">
        <f t="shared" si="0"/>
        <v>43</v>
      </c>
      <c r="L14" s="20">
        <f t="shared" si="1"/>
        <v>1</v>
      </c>
      <c r="M14" s="4"/>
    </row>
    <row r="15" spans="2:14" x14ac:dyDescent="0.2">
      <c r="B15" s="29"/>
      <c r="C15" s="13" t="s">
        <v>35</v>
      </c>
      <c r="D15" s="14" t="s">
        <v>36</v>
      </c>
      <c r="E15" s="15" t="s">
        <v>37</v>
      </c>
      <c r="F15" s="33">
        <v>1</v>
      </c>
      <c r="G15" s="34">
        <v>3</v>
      </c>
      <c r="H15" s="34"/>
      <c r="I15" s="34">
        <v>1</v>
      </c>
      <c r="J15" s="35"/>
      <c r="K15" s="36">
        <f t="shared" si="0"/>
        <v>5</v>
      </c>
      <c r="L15" s="20">
        <f t="shared" si="1"/>
        <v>1</v>
      </c>
      <c r="M15" s="4"/>
    </row>
    <row r="16" spans="2:14" x14ac:dyDescent="0.2">
      <c r="B16" s="37"/>
      <c r="C16" s="30" t="s">
        <v>35</v>
      </c>
      <c r="D16" s="31" t="s">
        <v>146</v>
      </c>
      <c r="E16" s="32" t="s">
        <v>147</v>
      </c>
      <c r="F16" s="16">
        <v>3</v>
      </c>
      <c r="G16" s="17"/>
      <c r="H16" s="17"/>
      <c r="I16" s="17"/>
      <c r="J16" s="18"/>
      <c r="K16" s="19">
        <f t="shared" si="0"/>
        <v>3</v>
      </c>
      <c r="L16" s="20">
        <f t="shared" si="1"/>
        <v>1</v>
      </c>
      <c r="M16" s="4"/>
    </row>
    <row r="17" spans="2:13" x14ac:dyDescent="0.2">
      <c r="B17" s="29"/>
      <c r="C17" s="30" t="s">
        <v>35</v>
      </c>
      <c r="D17" s="31" t="s">
        <v>38</v>
      </c>
      <c r="E17" s="32" t="s">
        <v>39</v>
      </c>
      <c r="F17" s="33">
        <v>200</v>
      </c>
      <c r="G17" s="34">
        <v>21</v>
      </c>
      <c r="H17" s="34">
        <v>6</v>
      </c>
      <c r="I17" s="34"/>
      <c r="J17" s="35">
        <v>38</v>
      </c>
      <c r="K17" s="36">
        <f t="shared" si="0"/>
        <v>265</v>
      </c>
      <c r="L17" s="20">
        <f t="shared" si="1"/>
        <v>1</v>
      </c>
      <c r="M17" s="4"/>
    </row>
    <row r="18" spans="2:13" x14ac:dyDescent="0.2">
      <c r="B18" s="29"/>
      <c r="C18" s="30" t="s">
        <v>35</v>
      </c>
      <c r="D18" s="31" t="s">
        <v>148</v>
      </c>
      <c r="E18" s="32" t="s">
        <v>149</v>
      </c>
      <c r="F18" s="33"/>
      <c r="G18" s="34">
        <v>12</v>
      </c>
      <c r="H18" s="34"/>
      <c r="I18" s="34">
        <v>3</v>
      </c>
      <c r="J18" s="35">
        <v>2</v>
      </c>
      <c r="K18" s="36">
        <f t="shared" si="0"/>
        <v>17</v>
      </c>
      <c r="L18" s="20">
        <f t="shared" si="1"/>
        <v>1</v>
      </c>
      <c r="M18" s="4"/>
    </row>
    <row r="19" spans="2:13" x14ac:dyDescent="0.2">
      <c r="B19" s="29"/>
      <c r="C19" s="30" t="s">
        <v>35</v>
      </c>
      <c r="D19" s="31" t="s">
        <v>40</v>
      </c>
      <c r="E19" s="32" t="s">
        <v>41</v>
      </c>
      <c r="F19" s="33">
        <v>110</v>
      </c>
      <c r="G19" s="34">
        <v>4</v>
      </c>
      <c r="H19" s="34">
        <v>2</v>
      </c>
      <c r="I19" s="34">
        <v>4</v>
      </c>
      <c r="J19" s="35">
        <v>5</v>
      </c>
      <c r="K19" s="36">
        <f t="shared" si="0"/>
        <v>125</v>
      </c>
      <c r="L19" s="20">
        <f t="shared" si="1"/>
        <v>1</v>
      </c>
      <c r="M19" s="4"/>
    </row>
    <row r="20" spans="2:13" x14ac:dyDescent="0.2">
      <c r="B20" s="29"/>
      <c r="C20" s="30" t="s">
        <v>35</v>
      </c>
      <c r="D20" s="31" t="s">
        <v>42</v>
      </c>
      <c r="E20" s="32" t="s">
        <v>43</v>
      </c>
      <c r="F20" s="33">
        <v>3</v>
      </c>
      <c r="G20" s="34">
        <v>4</v>
      </c>
      <c r="H20" s="34">
        <v>1</v>
      </c>
      <c r="I20" s="34"/>
      <c r="J20" s="35"/>
      <c r="K20" s="36">
        <f t="shared" si="0"/>
        <v>8</v>
      </c>
      <c r="L20" s="20">
        <f t="shared" si="1"/>
        <v>1</v>
      </c>
      <c r="M20" s="4"/>
    </row>
    <row r="21" spans="2:13" x14ac:dyDescent="0.2">
      <c r="B21" s="29"/>
      <c r="C21" s="30" t="s">
        <v>35</v>
      </c>
      <c r="D21" s="31" t="s">
        <v>150</v>
      </c>
      <c r="E21" s="32" t="s">
        <v>151</v>
      </c>
      <c r="F21" s="33">
        <v>18</v>
      </c>
      <c r="G21" s="34"/>
      <c r="H21" s="34"/>
      <c r="I21" s="34"/>
      <c r="J21" s="35"/>
      <c r="K21" s="36">
        <f t="shared" si="0"/>
        <v>18</v>
      </c>
      <c r="L21" s="20">
        <f t="shared" si="1"/>
        <v>1</v>
      </c>
      <c r="M21" s="4"/>
    </row>
    <row r="22" spans="2:13" x14ac:dyDescent="0.2">
      <c r="B22" s="29"/>
      <c r="C22" s="30" t="s">
        <v>44</v>
      </c>
      <c r="D22" s="31" t="s">
        <v>45</v>
      </c>
      <c r="E22" s="32" t="s">
        <v>46</v>
      </c>
      <c r="F22" s="33">
        <v>4000</v>
      </c>
      <c r="G22" s="34"/>
      <c r="H22" s="34"/>
      <c r="I22" s="34"/>
      <c r="J22" s="35"/>
      <c r="K22" s="36">
        <f t="shared" si="0"/>
        <v>4000</v>
      </c>
      <c r="L22" s="20">
        <f t="shared" si="1"/>
        <v>1</v>
      </c>
      <c r="M22" s="4"/>
    </row>
    <row r="23" spans="2:13" x14ac:dyDescent="0.2">
      <c r="B23" s="29"/>
      <c r="C23" s="13" t="s">
        <v>44</v>
      </c>
      <c r="D23" s="14" t="s">
        <v>47</v>
      </c>
      <c r="E23" s="15" t="s">
        <v>48</v>
      </c>
      <c r="F23" s="33">
        <v>114</v>
      </c>
      <c r="G23" s="34">
        <v>41</v>
      </c>
      <c r="H23" s="34">
        <v>3</v>
      </c>
      <c r="I23" s="34">
        <v>10</v>
      </c>
      <c r="J23" s="35">
        <v>15</v>
      </c>
      <c r="K23" s="36">
        <f t="shared" si="0"/>
        <v>183</v>
      </c>
      <c r="L23" s="20">
        <f t="shared" si="1"/>
        <v>1</v>
      </c>
      <c r="M23" s="4"/>
    </row>
    <row r="24" spans="2:13" ht="13.5" thickBot="1" x14ac:dyDescent="0.25">
      <c r="B24" s="21"/>
      <c r="C24" s="22" t="s">
        <v>44</v>
      </c>
      <c r="D24" s="23" t="s">
        <v>49</v>
      </c>
      <c r="E24" s="24" t="s">
        <v>50</v>
      </c>
      <c r="F24" s="25">
        <v>147</v>
      </c>
      <c r="G24" s="26">
        <v>15</v>
      </c>
      <c r="H24" s="26">
        <v>17</v>
      </c>
      <c r="I24" s="26">
        <v>10</v>
      </c>
      <c r="J24" s="27">
        <v>51</v>
      </c>
      <c r="K24" s="28">
        <f t="shared" si="0"/>
        <v>240</v>
      </c>
      <c r="L24" s="20">
        <f t="shared" si="1"/>
        <v>1</v>
      </c>
      <c r="M24" s="4"/>
    </row>
    <row r="25" spans="2:13" ht="13.5" thickTop="1" x14ac:dyDescent="0.2">
      <c r="B25" s="29" t="s">
        <v>53</v>
      </c>
      <c r="C25" s="30" t="s">
        <v>54</v>
      </c>
      <c r="D25" s="31" t="s">
        <v>55</v>
      </c>
      <c r="E25" s="32" t="s">
        <v>56</v>
      </c>
      <c r="F25" s="16">
        <v>25</v>
      </c>
      <c r="G25" s="17">
        <v>2</v>
      </c>
      <c r="H25" s="17">
        <v>2</v>
      </c>
      <c r="I25" s="17">
        <v>3</v>
      </c>
      <c r="J25" s="18">
        <v>3</v>
      </c>
      <c r="K25" s="19">
        <f t="shared" si="0"/>
        <v>35</v>
      </c>
      <c r="L25" s="20">
        <f t="shared" si="1"/>
        <v>1</v>
      </c>
      <c r="M25" s="4"/>
    </row>
    <row r="26" spans="2:13" x14ac:dyDescent="0.2">
      <c r="B26" s="29"/>
      <c r="C26" s="13" t="s">
        <v>54</v>
      </c>
      <c r="D26" s="14" t="s">
        <v>57</v>
      </c>
      <c r="E26" s="15" t="s">
        <v>58</v>
      </c>
      <c r="F26" s="16"/>
      <c r="G26" s="17"/>
      <c r="H26" s="17"/>
      <c r="I26" s="17"/>
      <c r="J26" s="18">
        <v>4</v>
      </c>
      <c r="K26" s="19">
        <f t="shared" si="0"/>
        <v>4</v>
      </c>
      <c r="L26" s="20">
        <f t="shared" si="1"/>
        <v>1</v>
      </c>
      <c r="M26" s="4"/>
    </row>
    <row r="27" spans="2:13" x14ac:dyDescent="0.2">
      <c r="B27" s="29"/>
      <c r="C27" s="79" t="s">
        <v>156</v>
      </c>
      <c r="D27" s="80" t="s">
        <v>157</v>
      </c>
      <c r="E27" s="81" t="s">
        <v>158</v>
      </c>
      <c r="F27" s="33"/>
      <c r="G27" s="34"/>
      <c r="H27" s="34"/>
      <c r="I27" s="34"/>
      <c r="J27" s="35">
        <v>1</v>
      </c>
      <c r="K27" s="36">
        <f t="shared" si="0"/>
        <v>1</v>
      </c>
      <c r="L27" s="20">
        <f t="shared" si="1"/>
        <v>1</v>
      </c>
      <c r="M27" s="4"/>
    </row>
    <row r="28" spans="2:13" ht="13.5" thickBot="1" x14ac:dyDescent="0.25">
      <c r="B28" s="29"/>
      <c r="C28" s="22" t="s">
        <v>59</v>
      </c>
      <c r="D28" s="23" t="s">
        <v>60</v>
      </c>
      <c r="E28" s="24" t="s">
        <v>61</v>
      </c>
      <c r="F28" s="25"/>
      <c r="G28" s="26"/>
      <c r="H28" s="26">
        <v>1</v>
      </c>
      <c r="I28" s="26"/>
      <c r="J28" s="27"/>
      <c r="K28" s="28">
        <f t="shared" si="0"/>
        <v>1</v>
      </c>
      <c r="L28" s="20">
        <f t="shared" si="1"/>
        <v>1</v>
      </c>
      <c r="M28" s="4"/>
    </row>
    <row r="29" spans="2:13" ht="13.5" thickTop="1" x14ac:dyDescent="0.2">
      <c r="B29" s="107" t="s">
        <v>65</v>
      </c>
      <c r="C29" s="38" t="s">
        <v>66</v>
      </c>
      <c r="D29" s="39" t="s">
        <v>67</v>
      </c>
      <c r="E29" s="40" t="s">
        <v>68</v>
      </c>
      <c r="F29" s="41"/>
      <c r="G29" s="42">
        <v>8</v>
      </c>
      <c r="H29" s="42"/>
      <c r="I29" s="42"/>
      <c r="J29" s="43"/>
      <c r="K29" s="19">
        <f t="shared" si="0"/>
        <v>8</v>
      </c>
      <c r="L29" s="20">
        <f t="shared" si="1"/>
        <v>1</v>
      </c>
      <c r="M29" s="4"/>
    </row>
    <row r="30" spans="2:13" x14ac:dyDescent="0.2">
      <c r="B30" s="37"/>
      <c r="C30" s="45" t="s">
        <v>72</v>
      </c>
      <c r="D30" s="46" t="s">
        <v>73</v>
      </c>
      <c r="E30" s="47" t="s">
        <v>74</v>
      </c>
      <c r="F30" s="41"/>
      <c r="G30" s="42">
        <v>2</v>
      </c>
      <c r="H30" s="42"/>
      <c r="I30" s="42"/>
      <c r="J30" s="43">
        <v>3</v>
      </c>
      <c r="K30" s="19">
        <f t="shared" si="0"/>
        <v>5</v>
      </c>
      <c r="L30" s="20">
        <f t="shared" si="1"/>
        <v>1</v>
      </c>
      <c r="M30" s="4"/>
    </row>
    <row r="31" spans="2:13" ht="13.5" thickBot="1" x14ac:dyDescent="0.25">
      <c r="B31" s="37"/>
      <c r="C31" s="45" t="s">
        <v>82</v>
      </c>
      <c r="D31" s="46" t="s">
        <v>83</v>
      </c>
      <c r="E31" s="47" t="s">
        <v>84</v>
      </c>
      <c r="F31" s="41"/>
      <c r="G31" s="42"/>
      <c r="H31" s="42"/>
      <c r="I31" s="42"/>
      <c r="J31" s="43">
        <v>1</v>
      </c>
      <c r="K31" s="19">
        <f t="shared" si="0"/>
        <v>1</v>
      </c>
      <c r="L31" s="20">
        <f t="shared" si="1"/>
        <v>1</v>
      </c>
      <c r="M31" s="4"/>
    </row>
    <row r="32" spans="2:13" ht="14.25" thickTop="1" thickBot="1" x14ac:dyDescent="0.25">
      <c r="B32" s="59" t="s">
        <v>203</v>
      </c>
      <c r="C32" s="60" t="s">
        <v>168</v>
      </c>
      <c r="D32" s="61" t="s">
        <v>204</v>
      </c>
      <c r="E32" s="62" t="s">
        <v>169</v>
      </c>
      <c r="F32" s="59"/>
      <c r="G32" s="63"/>
      <c r="H32" s="63"/>
      <c r="I32" s="63">
        <v>1</v>
      </c>
      <c r="J32" s="64"/>
      <c r="K32" s="91">
        <f t="shared" si="0"/>
        <v>1</v>
      </c>
      <c r="L32" s="20">
        <f t="shared" si="1"/>
        <v>1</v>
      </c>
      <c r="M32" s="4"/>
    </row>
    <row r="33" spans="2:13" ht="14.25" thickTop="1" thickBot="1" x14ac:dyDescent="0.25">
      <c r="B33" s="59" t="s">
        <v>90</v>
      </c>
      <c r="C33" s="60" t="s">
        <v>205</v>
      </c>
      <c r="D33" s="61" t="s">
        <v>94</v>
      </c>
      <c r="E33" s="193" t="s">
        <v>95</v>
      </c>
      <c r="F33" s="59">
        <v>6</v>
      </c>
      <c r="G33" s="63">
        <v>2</v>
      </c>
      <c r="H33" s="63">
        <v>3</v>
      </c>
      <c r="I33" s="63"/>
      <c r="J33" s="64"/>
      <c r="K33" s="91">
        <f t="shared" si="0"/>
        <v>11</v>
      </c>
      <c r="L33" s="20">
        <f t="shared" si="1"/>
        <v>1</v>
      </c>
      <c r="M33" s="4"/>
    </row>
    <row r="34" spans="2:13" ht="13.5" thickTop="1" x14ac:dyDescent="0.2">
      <c r="B34" s="37" t="s">
        <v>97</v>
      </c>
      <c r="C34" s="38" t="s">
        <v>98</v>
      </c>
      <c r="D34" s="39" t="s">
        <v>99</v>
      </c>
      <c r="E34" s="40" t="s">
        <v>100</v>
      </c>
      <c r="F34" s="41">
        <v>226</v>
      </c>
      <c r="G34" s="42">
        <v>34</v>
      </c>
      <c r="H34" s="42">
        <v>648</v>
      </c>
      <c r="I34" s="42">
        <v>44</v>
      </c>
      <c r="J34" s="43">
        <v>104</v>
      </c>
      <c r="K34" s="19">
        <f t="shared" si="0"/>
        <v>1056</v>
      </c>
      <c r="L34" s="20">
        <f t="shared" si="1"/>
        <v>1</v>
      </c>
      <c r="M34" s="4"/>
    </row>
    <row r="35" spans="2:13" x14ac:dyDescent="0.2">
      <c r="B35" s="37"/>
      <c r="C35" s="45" t="s">
        <v>101</v>
      </c>
      <c r="D35" s="46" t="s">
        <v>102</v>
      </c>
      <c r="E35" s="47" t="s">
        <v>103</v>
      </c>
      <c r="F35" s="41"/>
      <c r="G35" s="42"/>
      <c r="H35" s="42"/>
      <c r="I35" s="42">
        <v>1</v>
      </c>
      <c r="J35" s="43">
        <v>2</v>
      </c>
      <c r="K35" s="19">
        <f t="shared" si="0"/>
        <v>3</v>
      </c>
      <c r="L35" s="20">
        <f t="shared" si="1"/>
        <v>1</v>
      </c>
      <c r="M35" s="4"/>
    </row>
    <row r="36" spans="2:13" x14ac:dyDescent="0.2">
      <c r="B36" s="37"/>
      <c r="C36" s="45" t="s">
        <v>101</v>
      </c>
      <c r="D36" s="46" t="s">
        <v>177</v>
      </c>
      <c r="E36" s="47" t="s">
        <v>178</v>
      </c>
      <c r="F36" s="41">
        <v>27</v>
      </c>
      <c r="G36" s="42"/>
      <c r="H36" s="42">
        <v>7</v>
      </c>
      <c r="I36" s="42">
        <v>1</v>
      </c>
      <c r="J36" s="43">
        <v>3</v>
      </c>
      <c r="K36" s="19">
        <f t="shared" si="0"/>
        <v>38</v>
      </c>
      <c r="L36" s="20">
        <f t="shared" si="1"/>
        <v>1</v>
      </c>
      <c r="M36" s="4"/>
    </row>
    <row r="37" spans="2:13" x14ac:dyDescent="0.2">
      <c r="B37" s="37"/>
      <c r="C37" s="45" t="s">
        <v>106</v>
      </c>
      <c r="D37" s="46" t="s">
        <v>107</v>
      </c>
      <c r="E37" s="47" t="s">
        <v>108</v>
      </c>
      <c r="F37" s="48">
        <v>14</v>
      </c>
      <c r="G37" s="49">
        <v>5</v>
      </c>
      <c r="H37" s="49">
        <v>23</v>
      </c>
      <c r="I37" s="49">
        <v>13</v>
      </c>
      <c r="J37" s="50">
        <v>25</v>
      </c>
      <c r="K37" s="36">
        <f t="shared" si="0"/>
        <v>80</v>
      </c>
      <c r="L37" s="20">
        <f t="shared" si="1"/>
        <v>1</v>
      </c>
      <c r="M37" s="4"/>
    </row>
    <row r="38" spans="2:13" x14ac:dyDescent="0.2">
      <c r="B38" s="37"/>
      <c r="C38" s="45" t="s">
        <v>109</v>
      </c>
      <c r="D38" s="46" t="s">
        <v>110</v>
      </c>
      <c r="E38" s="47" t="s">
        <v>111</v>
      </c>
      <c r="F38" s="48">
        <v>49</v>
      </c>
      <c r="G38" s="49">
        <v>17</v>
      </c>
      <c r="H38" s="49">
        <v>13</v>
      </c>
      <c r="I38" s="49">
        <v>12</v>
      </c>
      <c r="J38" s="50">
        <v>21</v>
      </c>
      <c r="K38" s="36">
        <f t="shared" si="0"/>
        <v>112</v>
      </c>
      <c r="L38" s="20">
        <f t="shared" si="1"/>
        <v>1</v>
      </c>
      <c r="M38" s="4"/>
    </row>
    <row r="39" spans="2:13" x14ac:dyDescent="0.2">
      <c r="B39" s="37"/>
      <c r="C39" s="45" t="s">
        <v>112</v>
      </c>
      <c r="D39" s="46" t="s">
        <v>113</v>
      </c>
      <c r="E39" s="47" t="s">
        <v>114</v>
      </c>
      <c r="F39" s="48">
        <v>122</v>
      </c>
      <c r="G39" s="49">
        <v>27</v>
      </c>
      <c r="H39" s="49">
        <v>2048</v>
      </c>
      <c r="I39" s="49">
        <v>10</v>
      </c>
      <c r="J39" s="50">
        <v>32</v>
      </c>
      <c r="K39" s="36">
        <f t="shared" si="0"/>
        <v>2239</v>
      </c>
      <c r="L39" s="20">
        <f t="shared" si="1"/>
        <v>1</v>
      </c>
      <c r="M39" s="4"/>
    </row>
    <row r="40" spans="2:13" x14ac:dyDescent="0.2">
      <c r="B40" s="37"/>
      <c r="C40" s="45" t="s">
        <v>115</v>
      </c>
      <c r="D40" s="46" t="s">
        <v>118</v>
      </c>
      <c r="E40" s="47" t="s">
        <v>119</v>
      </c>
      <c r="F40" s="48">
        <v>1</v>
      </c>
      <c r="G40" s="49">
        <v>5</v>
      </c>
      <c r="H40" s="49">
        <v>17</v>
      </c>
      <c r="I40" s="49">
        <v>6</v>
      </c>
      <c r="J40" s="50">
        <v>3</v>
      </c>
      <c r="K40" s="36">
        <f t="shared" si="0"/>
        <v>32</v>
      </c>
      <c r="L40" s="20">
        <f t="shared" si="1"/>
        <v>1</v>
      </c>
      <c r="M40" s="4"/>
    </row>
    <row r="41" spans="2:13" x14ac:dyDescent="0.2">
      <c r="B41" s="37"/>
      <c r="C41" s="45" t="s">
        <v>115</v>
      </c>
      <c r="D41" s="46" t="s">
        <v>120</v>
      </c>
      <c r="E41" s="47" t="s">
        <v>121</v>
      </c>
      <c r="F41" s="48">
        <v>35</v>
      </c>
      <c r="G41" s="49">
        <v>8</v>
      </c>
      <c r="H41" s="49">
        <v>16</v>
      </c>
      <c r="I41" s="49">
        <v>1</v>
      </c>
      <c r="J41" s="50">
        <v>10</v>
      </c>
      <c r="K41" s="36">
        <f t="shared" si="0"/>
        <v>70</v>
      </c>
      <c r="L41" s="20">
        <f t="shared" si="1"/>
        <v>1</v>
      </c>
      <c r="M41" s="4"/>
    </row>
    <row r="42" spans="2:13" x14ac:dyDescent="0.2">
      <c r="B42" s="37"/>
      <c r="C42" s="45" t="s">
        <v>115</v>
      </c>
      <c r="D42" s="46" t="s">
        <v>122</v>
      </c>
      <c r="E42" s="47" t="s">
        <v>123</v>
      </c>
      <c r="F42" s="48">
        <v>44</v>
      </c>
      <c r="G42" s="49">
        <v>1</v>
      </c>
      <c r="H42" s="49"/>
      <c r="I42" s="49"/>
      <c r="J42" s="50">
        <v>1</v>
      </c>
      <c r="K42" s="36">
        <f t="shared" si="0"/>
        <v>46</v>
      </c>
      <c r="L42" s="20">
        <f t="shared" si="1"/>
        <v>1</v>
      </c>
      <c r="M42" s="4"/>
    </row>
    <row r="43" spans="2:13" x14ac:dyDescent="0.2">
      <c r="B43" s="37"/>
      <c r="C43" s="45" t="s">
        <v>115</v>
      </c>
      <c r="D43" s="46" t="s">
        <v>124</v>
      </c>
      <c r="E43" s="47" t="s">
        <v>125</v>
      </c>
      <c r="F43" s="48">
        <v>3</v>
      </c>
      <c r="G43" s="49"/>
      <c r="H43" s="49"/>
      <c r="I43" s="49"/>
      <c r="J43" s="50">
        <v>1</v>
      </c>
      <c r="K43" s="36">
        <f t="shared" si="0"/>
        <v>4</v>
      </c>
      <c r="L43" s="20">
        <f t="shared" si="1"/>
        <v>1</v>
      </c>
      <c r="M43" s="4"/>
    </row>
    <row r="44" spans="2:13" x14ac:dyDescent="0.2">
      <c r="B44" s="37"/>
      <c r="C44" s="199" t="s">
        <v>115</v>
      </c>
      <c r="D44" s="200" t="s">
        <v>126</v>
      </c>
      <c r="E44" s="149" t="s">
        <v>127</v>
      </c>
      <c r="F44" s="48"/>
      <c r="G44" s="49">
        <v>5</v>
      </c>
      <c r="H44" s="49"/>
      <c r="I44" s="49">
        <v>1</v>
      </c>
      <c r="J44" s="50"/>
      <c r="K44" s="36">
        <f t="shared" si="0"/>
        <v>6</v>
      </c>
      <c r="L44" s="20">
        <f t="shared" si="1"/>
        <v>1</v>
      </c>
      <c r="M44" s="4"/>
    </row>
    <row r="45" spans="2:13" x14ac:dyDescent="0.2">
      <c r="B45" s="37"/>
      <c r="C45" s="45" t="s">
        <v>183</v>
      </c>
      <c r="D45" s="46" t="s">
        <v>184</v>
      </c>
      <c r="E45" s="194" t="s">
        <v>185</v>
      </c>
      <c r="F45" s="195"/>
      <c r="G45" s="49">
        <v>4</v>
      </c>
      <c r="H45" s="49">
        <v>2</v>
      </c>
      <c r="I45" s="49">
        <v>20</v>
      </c>
      <c r="J45" s="50"/>
      <c r="K45" s="36">
        <f t="shared" si="0"/>
        <v>26</v>
      </c>
      <c r="L45" s="20">
        <f t="shared" si="1"/>
        <v>1</v>
      </c>
      <c r="M45" s="4"/>
    </row>
    <row r="46" spans="2:13" x14ac:dyDescent="0.2">
      <c r="B46" s="37"/>
      <c r="C46" s="45" t="s">
        <v>128</v>
      </c>
      <c r="D46" s="46" t="s">
        <v>129</v>
      </c>
      <c r="E46" s="47" t="s">
        <v>130</v>
      </c>
      <c r="F46" s="48">
        <v>3</v>
      </c>
      <c r="G46" s="49"/>
      <c r="H46" s="49">
        <v>2</v>
      </c>
      <c r="I46" s="49">
        <v>1</v>
      </c>
      <c r="J46" s="50">
        <v>12</v>
      </c>
      <c r="K46" s="36">
        <f t="shared" si="0"/>
        <v>18</v>
      </c>
      <c r="L46" s="20">
        <f t="shared" si="1"/>
        <v>1</v>
      </c>
      <c r="M46" s="4"/>
    </row>
    <row r="47" spans="2:13" x14ac:dyDescent="0.2">
      <c r="B47" s="37"/>
      <c r="C47" s="45" t="s">
        <v>128</v>
      </c>
      <c r="D47" s="46" t="s">
        <v>131</v>
      </c>
      <c r="E47" s="47" t="s">
        <v>132</v>
      </c>
      <c r="F47" s="48">
        <v>23</v>
      </c>
      <c r="G47" s="49">
        <v>12</v>
      </c>
      <c r="H47" s="49">
        <v>5</v>
      </c>
      <c r="I47" s="49"/>
      <c r="J47" s="50">
        <v>14</v>
      </c>
      <c r="K47" s="36">
        <f t="shared" si="0"/>
        <v>54</v>
      </c>
      <c r="L47" s="20">
        <f t="shared" si="1"/>
        <v>1</v>
      </c>
      <c r="M47" s="4"/>
    </row>
    <row r="48" spans="2:13" x14ac:dyDescent="0.2">
      <c r="B48" s="37"/>
      <c r="C48" s="45" t="s">
        <v>190</v>
      </c>
      <c r="D48" s="46" t="s">
        <v>191</v>
      </c>
      <c r="E48" s="47" t="s">
        <v>192</v>
      </c>
      <c r="F48" s="48">
        <v>22</v>
      </c>
      <c r="G48" s="49"/>
      <c r="H48" s="49"/>
      <c r="I48" s="49"/>
      <c r="J48" s="50"/>
      <c r="K48" s="36">
        <f t="shared" si="0"/>
        <v>22</v>
      </c>
      <c r="L48" s="20">
        <f t="shared" si="1"/>
        <v>1</v>
      </c>
      <c r="M48" s="4"/>
    </row>
    <row r="49" spans="2:13" ht="13.5" thickBot="1" x14ac:dyDescent="0.25">
      <c r="B49" s="66"/>
      <c r="C49" s="67" t="s">
        <v>190</v>
      </c>
      <c r="D49" s="68" t="s">
        <v>193</v>
      </c>
      <c r="E49" s="69" t="s">
        <v>194</v>
      </c>
      <c r="F49" s="70"/>
      <c r="G49" s="71"/>
      <c r="H49" s="71"/>
      <c r="I49" s="71">
        <v>1</v>
      </c>
      <c r="J49" s="72"/>
      <c r="K49" s="165">
        <f t="shared" si="0"/>
        <v>1</v>
      </c>
      <c r="L49" s="20">
        <f t="shared" si="1"/>
        <v>1</v>
      </c>
      <c r="M49" s="4"/>
    </row>
    <row r="51" spans="2:13" ht="15.75" x14ac:dyDescent="0.25">
      <c r="C51" s="74" t="s">
        <v>133</v>
      </c>
      <c r="D51" s="75">
        <f>SUM(L6:L49)</f>
        <v>44</v>
      </c>
    </row>
    <row r="52" spans="2:13" ht="15.75" x14ac:dyDescent="0.25">
      <c r="C52" s="74" t="s">
        <v>134</v>
      </c>
      <c r="D52" s="75">
        <f>SUM(K6:K49)</f>
        <v>9174</v>
      </c>
    </row>
  </sheetData>
  <sheetProtection sheet="1" objects="1" scenarios="1" selectLockedCells="1" selectUnlockedCells="1"/>
  <mergeCells count="7">
    <mergeCell ref="M4:M5"/>
    <mergeCell ref="B1:K1"/>
    <mergeCell ref="B2:K2"/>
    <mergeCell ref="B4:D4"/>
    <mergeCell ref="E4:E5"/>
    <mergeCell ref="F4:J4"/>
    <mergeCell ref="K4:K5"/>
  </mergeCells>
  <conditionalFormatting sqref="K6:K49">
    <cfRule type="cellIs" dxfId="10" priority="1" stopIfTrue="1" operator="equal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1"/>
  <sheetViews>
    <sheetView showGridLines="0" topLeftCell="A4" zoomScaleNormal="100" workbookViewId="0">
      <selection activeCell="L4" sqref="L1:L1048576"/>
    </sheetView>
  </sheetViews>
  <sheetFormatPr defaultRowHeight="12.75" x14ac:dyDescent="0.2"/>
  <cols>
    <col min="1" max="1" width="2.25" style="1" customWidth="1"/>
    <col min="2" max="4" width="12.875" style="1" customWidth="1"/>
    <col min="5" max="5" width="23.75" style="1" customWidth="1"/>
    <col min="6" max="11" width="10.5" style="1" customWidth="1"/>
    <col min="12" max="12" width="11.125" style="1" hidden="1" customWidth="1"/>
    <col min="13" max="13" width="11.125" style="1" customWidth="1"/>
    <col min="14" max="16384" width="9" style="1"/>
  </cols>
  <sheetData>
    <row r="1" spans="2:14" ht="21" customHeight="1" x14ac:dyDescent="0.2">
      <c r="B1" s="400" t="s">
        <v>220</v>
      </c>
      <c r="C1" s="400"/>
      <c r="D1" s="400"/>
      <c r="E1" s="400"/>
      <c r="F1" s="400"/>
      <c r="G1" s="400"/>
      <c r="H1" s="400"/>
      <c r="I1" s="400"/>
      <c r="J1" s="400"/>
      <c r="K1" s="400"/>
    </row>
    <row r="2" spans="2:14" ht="17.25" customHeight="1" x14ac:dyDescent="0.2">
      <c r="B2" s="401" t="s">
        <v>1</v>
      </c>
      <c r="C2" s="401"/>
      <c r="D2" s="401"/>
      <c r="E2" s="401"/>
      <c r="F2" s="401"/>
      <c r="G2" s="401"/>
      <c r="H2" s="401"/>
      <c r="I2" s="401"/>
      <c r="J2" s="401"/>
      <c r="K2" s="401"/>
    </row>
    <row r="3" spans="2:14" ht="17.25" customHeight="1" thickBot="1" x14ac:dyDescent="0.25">
      <c r="L3" s="3"/>
      <c r="M3" s="3"/>
    </row>
    <row r="4" spans="2:14" ht="16.5" thickBot="1" x14ac:dyDescent="0.3">
      <c r="B4" s="381" t="s">
        <v>2</v>
      </c>
      <c r="C4" s="382"/>
      <c r="D4" s="382"/>
      <c r="E4" s="384" t="s">
        <v>3</v>
      </c>
      <c r="F4" s="386" t="s">
        <v>4</v>
      </c>
      <c r="G4" s="387"/>
      <c r="H4" s="387"/>
      <c r="I4" s="387"/>
      <c r="J4" s="388"/>
      <c r="K4" s="389" t="s">
        <v>5</v>
      </c>
      <c r="L4" s="4" t="s">
        <v>6</v>
      </c>
      <c r="M4" s="371"/>
    </row>
    <row r="5" spans="2:14" ht="13.5" thickBot="1" x14ac:dyDescent="0.25">
      <c r="B5" s="5" t="s">
        <v>7</v>
      </c>
      <c r="C5" s="6" t="s">
        <v>8</v>
      </c>
      <c r="D5" s="7" t="s">
        <v>9</v>
      </c>
      <c r="E5" s="397"/>
      <c r="F5" s="8" t="s">
        <v>10</v>
      </c>
      <c r="G5" s="9" t="s">
        <v>11</v>
      </c>
      <c r="H5" s="9" t="s">
        <v>12</v>
      </c>
      <c r="I5" s="9" t="s">
        <v>13</v>
      </c>
      <c r="J5" s="10" t="s">
        <v>14</v>
      </c>
      <c r="K5" s="396"/>
      <c r="L5" s="11" t="s">
        <v>15</v>
      </c>
      <c r="M5" s="378"/>
    </row>
    <row r="6" spans="2:14" x14ac:dyDescent="0.2">
      <c r="B6" s="12" t="s">
        <v>16</v>
      </c>
      <c r="C6" s="135" t="s">
        <v>17</v>
      </c>
      <c r="D6" s="136" t="s">
        <v>18</v>
      </c>
      <c r="E6" s="137" t="s">
        <v>19</v>
      </c>
      <c r="F6" s="16">
        <v>30</v>
      </c>
      <c r="G6" s="17">
        <v>27</v>
      </c>
      <c r="H6" s="17">
        <v>22</v>
      </c>
      <c r="I6" s="17">
        <v>63</v>
      </c>
      <c r="J6" s="18">
        <v>12</v>
      </c>
      <c r="K6" s="191">
        <f>SUM(F6:J6)</f>
        <v>154</v>
      </c>
      <c r="L6" s="20">
        <f t="shared" ref="L6:L57" si="0">IF(K6&gt;0,1,0)</f>
        <v>1</v>
      </c>
      <c r="M6" s="4"/>
    </row>
    <row r="7" spans="2:14" ht="13.5" thickBot="1" x14ac:dyDescent="0.25">
      <c r="B7" s="21"/>
      <c r="C7" s="22" t="s">
        <v>207</v>
      </c>
      <c r="D7" s="23" t="s">
        <v>135</v>
      </c>
      <c r="E7" s="24" t="s">
        <v>136</v>
      </c>
      <c r="F7" s="25"/>
      <c r="G7" s="26"/>
      <c r="H7" s="26"/>
      <c r="I7" s="26">
        <v>1</v>
      </c>
      <c r="J7" s="27"/>
      <c r="K7" s="28">
        <f t="shared" ref="K7:K57" si="1">SUM(F7:J7)</f>
        <v>1</v>
      </c>
      <c r="L7" s="20">
        <f t="shared" si="0"/>
        <v>1</v>
      </c>
      <c r="M7" s="4"/>
    </row>
    <row r="8" spans="2:14" ht="13.5" thickTop="1" x14ac:dyDescent="0.2">
      <c r="B8" s="29" t="s">
        <v>20</v>
      </c>
      <c r="C8" s="13" t="s">
        <v>21</v>
      </c>
      <c r="D8" s="14" t="s">
        <v>22</v>
      </c>
      <c r="E8" s="142" t="s">
        <v>23</v>
      </c>
      <c r="F8" s="103">
        <v>4</v>
      </c>
      <c r="G8" s="104"/>
      <c r="H8" s="104"/>
      <c r="I8" s="104">
        <v>30</v>
      </c>
      <c r="J8" s="105">
        <v>2</v>
      </c>
      <c r="K8" s="106">
        <f t="shared" si="1"/>
        <v>36</v>
      </c>
      <c r="L8" s="20">
        <f t="shared" si="0"/>
        <v>1</v>
      </c>
      <c r="M8" s="4"/>
    </row>
    <row r="9" spans="2:14" x14ac:dyDescent="0.2">
      <c r="B9" s="29"/>
      <c r="C9" s="13" t="s">
        <v>21</v>
      </c>
      <c r="D9" s="31" t="s">
        <v>24</v>
      </c>
      <c r="E9" s="146" t="s">
        <v>25</v>
      </c>
      <c r="F9" s="33">
        <v>1</v>
      </c>
      <c r="G9" s="34"/>
      <c r="H9" s="34"/>
      <c r="I9" s="34">
        <v>2</v>
      </c>
      <c r="J9" s="35">
        <v>1</v>
      </c>
      <c r="K9" s="36">
        <f t="shared" si="1"/>
        <v>4</v>
      </c>
      <c r="L9" s="20">
        <f t="shared" si="0"/>
        <v>1</v>
      </c>
      <c r="M9" s="4"/>
    </row>
    <row r="10" spans="2:14" ht="13.5" thickBot="1" x14ac:dyDescent="0.25">
      <c r="B10" s="21"/>
      <c r="C10" s="22" t="s">
        <v>21</v>
      </c>
      <c r="D10" s="23" t="s">
        <v>137</v>
      </c>
      <c r="E10" s="192" t="s">
        <v>138</v>
      </c>
      <c r="F10" s="25">
        <v>10</v>
      </c>
      <c r="G10" s="26"/>
      <c r="H10" s="26"/>
      <c r="I10" s="26"/>
      <c r="J10" s="27"/>
      <c r="K10" s="28">
        <f t="shared" si="1"/>
        <v>10</v>
      </c>
      <c r="L10" s="20">
        <f t="shared" si="0"/>
        <v>1</v>
      </c>
      <c r="M10" s="4"/>
      <c r="N10" s="201"/>
    </row>
    <row r="11" spans="2:14" ht="13.5" thickTop="1" x14ac:dyDescent="0.2">
      <c r="B11" s="99" t="s">
        <v>26</v>
      </c>
      <c r="C11" s="13" t="s">
        <v>28</v>
      </c>
      <c r="D11" s="14" t="s">
        <v>142</v>
      </c>
      <c r="E11" s="15" t="s">
        <v>143</v>
      </c>
      <c r="F11" s="16"/>
      <c r="G11" s="17"/>
      <c r="H11" s="17">
        <v>2</v>
      </c>
      <c r="I11" s="17"/>
      <c r="J11" s="18"/>
      <c r="K11" s="19">
        <f t="shared" si="1"/>
        <v>2</v>
      </c>
      <c r="L11" s="20">
        <f t="shared" si="0"/>
        <v>1</v>
      </c>
      <c r="M11" s="4"/>
    </row>
    <row r="12" spans="2:14" x14ac:dyDescent="0.2">
      <c r="B12" s="29"/>
      <c r="C12" s="30" t="s">
        <v>28</v>
      </c>
      <c r="D12" s="31" t="s">
        <v>29</v>
      </c>
      <c r="E12" s="32" t="s">
        <v>30</v>
      </c>
      <c r="F12" s="16">
        <v>24</v>
      </c>
      <c r="G12" s="17">
        <v>3</v>
      </c>
      <c r="H12" s="17">
        <v>10</v>
      </c>
      <c r="I12" s="17">
        <v>2</v>
      </c>
      <c r="J12" s="18">
        <v>11</v>
      </c>
      <c r="K12" s="19">
        <f t="shared" si="1"/>
        <v>50</v>
      </c>
      <c r="L12" s="20">
        <f t="shared" si="0"/>
        <v>1</v>
      </c>
      <c r="M12" s="4"/>
    </row>
    <row r="13" spans="2:14" x14ac:dyDescent="0.2">
      <c r="B13" s="29"/>
      <c r="C13" s="30" t="s">
        <v>28</v>
      </c>
      <c r="D13" s="31" t="s">
        <v>31</v>
      </c>
      <c r="E13" s="32" t="s">
        <v>32</v>
      </c>
      <c r="F13" s="33"/>
      <c r="G13" s="34">
        <v>50</v>
      </c>
      <c r="H13" s="34"/>
      <c r="I13" s="34"/>
      <c r="J13" s="35"/>
      <c r="K13" s="36">
        <f t="shared" si="1"/>
        <v>50</v>
      </c>
      <c r="L13" s="20">
        <f t="shared" si="0"/>
        <v>1</v>
      </c>
      <c r="M13" s="4"/>
    </row>
    <row r="14" spans="2:14" x14ac:dyDescent="0.2">
      <c r="B14" s="29"/>
      <c r="C14" s="30" t="s">
        <v>28</v>
      </c>
      <c r="D14" s="31" t="s">
        <v>33</v>
      </c>
      <c r="E14" s="32" t="s">
        <v>34</v>
      </c>
      <c r="F14" s="33"/>
      <c r="G14" s="34"/>
      <c r="H14" s="34"/>
      <c r="I14" s="34">
        <v>150</v>
      </c>
      <c r="J14" s="35"/>
      <c r="K14" s="36">
        <f t="shared" si="1"/>
        <v>150</v>
      </c>
      <c r="L14" s="20">
        <f t="shared" si="0"/>
        <v>1</v>
      </c>
      <c r="M14" s="4"/>
    </row>
    <row r="15" spans="2:14" x14ac:dyDescent="0.2">
      <c r="B15" s="29"/>
      <c r="C15" s="30" t="s">
        <v>28</v>
      </c>
      <c r="D15" s="31" t="s">
        <v>144</v>
      </c>
      <c r="E15" s="146" t="s">
        <v>145</v>
      </c>
      <c r="F15" s="33"/>
      <c r="G15" s="34">
        <v>1</v>
      </c>
      <c r="H15" s="34"/>
      <c r="I15" s="34"/>
      <c r="J15" s="35"/>
      <c r="K15" s="36">
        <f t="shared" si="1"/>
        <v>1</v>
      </c>
      <c r="L15" s="20">
        <f t="shared" si="0"/>
        <v>1</v>
      </c>
      <c r="M15" s="4"/>
    </row>
    <row r="16" spans="2:14" x14ac:dyDescent="0.2">
      <c r="B16" s="29"/>
      <c r="C16" s="13" t="s">
        <v>35</v>
      </c>
      <c r="D16" s="14" t="s">
        <v>36</v>
      </c>
      <c r="E16" s="15" t="s">
        <v>37</v>
      </c>
      <c r="F16" s="33">
        <v>1</v>
      </c>
      <c r="G16" s="34"/>
      <c r="H16" s="34">
        <v>18</v>
      </c>
      <c r="I16" s="34"/>
      <c r="J16" s="35">
        <v>7</v>
      </c>
      <c r="K16" s="36">
        <f t="shared" si="1"/>
        <v>26</v>
      </c>
      <c r="L16" s="20">
        <f t="shared" si="0"/>
        <v>1</v>
      </c>
      <c r="M16" s="4"/>
    </row>
    <row r="17" spans="2:13" x14ac:dyDescent="0.2">
      <c r="B17" s="37"/>
      <c r="C17" s="30" t="s">
        <v>35</v>
      </c>
      <c r="D17" s="31" t="s">
        <v>146</v>
      </c>
      <c r="E17" s="32" t="s">
        <v>147</v>
      </c>
      <c r="F17" s="16"/>
      <c r="G17" s="17"/>
      <c r="H17" s="17">
        <v>2</v>
      </c>
      <c r="I17" s="17"/>
      <c r="J17" s="18"/>
      <c r="K17" s="19">
        <f t="shared" si="1"/>
        <v>2</v>
      </c>
      <c r="L17" s="20">
        <f t="shared" si="0"/>
        <v>1</v>
      </c>
      <c r="M17" s="4"/>
    </row>
    <row r="18" spans="2:13" x14ac:dyDescent="0.2">
      <c r="B18" s="29"/>
      <c r="C18" s="30" t="s">
        <v>35</v>
      </c>
      <c r="D18" s="31" t="s">
        <v>38</v>
      </c>
      <c r="E18" s="32" t="s">
        <v>39</v>
      </c>
      <c r="F18" s="33">
        <v>206</v>
      </c>
      <c r="G18" s="34">
        <v>4</v>
      </c>
      <c r="H18" s="34">
        <v>9</v>
      </c>
      <c r="I18" s="34">
        <v>1</v>
      </c>
      <c r="J18" s="35">
        <v>83</v>
      </c>
      <c r="K18" s="36">
        <f t="shared" si="1"/>
        <v>303</v>
      </c>
      <c r="L18" s="20">
        <f t="shared" si="0"/>
        <v>1</v>
      </c>
      <c r="M18" s="4"/>
    </row>
    <row r="19" spans="2:13" x14ac:dyDescent="0.2">
      <c r="B19" s="29"/>
      <c r="C19" s="30" t="s">
        <v>35</v>
      </c>
      <c r="D19" s="31" t="s">
        <v>148</v>
      </c>
      <c r="E19" s="32" t="s">
        <v>149</v>
      </c>
      <c r="F19" s="33"/>
      <c r="G19" s="34"/>
      <c r="H19" s="34"/>
      <c r="I19" s="34">
        <v>20</v>
      </c>
      <c r="J19" s="35"/>
      <c r="K19" s="36">
        <f t="shared" si="1"/>
        <v>20</v>
      </c>
      <c r="L19" s="20">
        <f t="shared" si="0"/>
        <v>1</v>
      </c>
      <c r="M19" s="4"/>
    </row>
    <row r="20" spans="2:13" x14ac:dyDescent="0.2">
      <c r="B20" s="29"/>
      <c r="C20" s="30" t="s">
        <v>35</v>
      </c>
      <c r="D20" s="31" t="s">
        <v>40</v>
      </c>
      <c r="E20" s="32" t="s">
        <v>41</v>
      </c>
      <c r="F20" s="33">
        <v>19</v>
      </c>
      <c r="G20" s="34"/>
      <c r="H20" s="34">
        <v>3</v>
      </c>
      <c r="I20" s="34"/>
      <c r="J20" s="35"/>
      <c r="K20" s="36">
        <f t="shared" si="1"/>
        <v>22</v>
      </c>
      <c r="L20" s="20">
        <f t="shared" si="0"/>
        <v>1</v>
      </c>
      <c r="M20" s="4"/>
    </row>
    <row r="21" spans="2:13" x14ac:dyDescent="0.2">
      <c r="B21" s="29"/>
      <c r="C21" s="30" t="s">
        <v>35</v>
      </c>
      <c r="D21" s="31" t="s">
        <v>42</v>
      </c>
      <c r="E21" s="32" t="s">
        <v>43</v>
      </c>
      <c r="F21" s="33"/>
      <c r="G21" s="34"/>
      <c r="H21" s="34">
        <v>6</v>
      </c>
      <c r="I21" s="34"/>
      <c r="J21" s="35">
        <v>2</v>
      </c>
      <c r="K21" s="36">
        <f t="shared" si="1"/>
        <v>8</v>
      </c>
      <c r="L21" s="20">
        <f t="shared" si="0"/>
        <v>1</v>
      </c>
      <c r="M21" s="4"/>
    </row>
    <row r="22" spans="2:13" x14ac:dyDescent="0.2">
      <c r="B22" s="29"/>
      <c r="C22" s="30" t="s">
        <v>35</v>
      </c>
      <c r="D22" s="31" t="s">
        <v>150</v>
      </c>
      <c r="E22" s="32" t="s">
        <v>151</v>
      </c>
      <c r="F22" s="33">
        <v>352</v>
      </c>
      <c r="G22" s="34"/>
      <c r="H22" s="34"/>
      <c r="I22" s="34">
        <v>1</v>
      </c>
      <c r="J22" s="35"/>
      <c r="K22" s="36">
        <f t="shared" si="1"/>
        <v>353</v>
      </c>
      <c r="L22" s="20">
        <f t="shared" si="0"/>
        <v>1</v>
      </c>
      <c r="M22" s="4"/>
    </row>
    <row r="23" spans="2:13" x14ac:dyDescent="0.2">
      <c r="B23" s="29"/>
      <c r="C23" s="30" t="s">
        <v>44</v>
      </c>
      <c r="D23" s="31" t="s">
        <v>45</v>
      </c>
      <c r="E23" s="32" t="s">
        <v>46</v>
      </c>
      <c r="F23" s="33">
        <v>100</v>
      </c>
      <c r="G23" s="34"/>
      <c r="H23" s="34"/>
      <c r="I23" s="34"/>
      <c r="J23" s="35"/>
      <c r="K23" s="36">
        <f t="shared" si="1"/>
        <v>100</v>
      </c>
      <c r="L23" s="20">
        <f t="shared" si="0"/>
        <v>1</v>
      </c>
      <c r="M23" s="4"/>
    </row>
    <row r="24" spans="2:13" x14ac:dyDescent="0.2">
      <c r="B24" s="29"/>
      <c r="C24" s="30" t="s">
        <v>44</v>
      </c>
      <c r="D24" s="31" t="s">
        <v>152</v>
      </c>
      <c r="E24" s="146" t="s">
        <v>153</v>
      </c>
      <c r="F24" s="33"/>
      <c r="G24" s="34"/>
      <c r="H24" s="34">
        <v>4</v>
      </c>
      <c r="I24" s="34"/>
      <c r="J24" s="35"/>
      <c r="K24" s="36">
        <f t="shared" si="1"/>
        <v>4</v>
      </c>
      <c r="L24" s="20">
        <f t="shared" si="0"/>
        <v>1</v>
      </c>
      <c r="M24" s="4"/>
    </row>
    <row r="25" spans="2:13" x14ac:dyDescent="0.2">
      <c r="B25" s="29"/>
      <c r="C25" s="13" t="s">
        <v>44</v>
      </c>
      <c r="D25" s="14" t="s">
        <v>47</v>
      </c>
      <c r="E25" s="15" t="s">
        <v>48</v>
      </c>
      <c r="F25" s="33">
        <v>37</v>
      </c>
      <c r="G25" s="34">
        <v>5</v>
      </c>
      <c r="H25" s="34">
        <v>13</v>
      </c>
      <c r="I25" s="34">
        <v>3</v>
      </c>
      <c r="J25" s="35">
        <v>11</v>
      </c>
      <c r="K25" s="36">
        <f t="shared" si="1"/>
        <v>69</v>
      </c>
      <c r="L25" s="20">
        <f t="shared" si="0"/>
        <v>1</v>
      </c>
      <c r="M25" s="4"/>
    </row>
    <row r="26" spans="2:13" ht="13.5" thickBot="1" x14ac:dyDescent="0.25">
      <c r="B26" s="21"/>
      <c r="C26" s="22" t="s">
        <v>44</v>
      </c>
      <c r="D26" s="23" t="s">
        <v>49</v>
      </c>
      <c r="E26" s="24" t="s">
        <v>50</v>
      </c>
      <c r="F26" s="25">
        <v>10</v>
      </c>
      <c r="G26" s="26">
        <v>2</v>
      </c>
      <c r="H26" s="26">
        <v>38</v>
      </c>
      <c r="I26" s="26">
        <v>9</v>
      </c>
      <c r="J26" s="27">
        <v>5</v>
      </c>
      <c r="K26" s="28">
        <f t="shared" si="1"/>
        <v>64</v>
      </c>
      <c r="L26" s="20">
        <f t="shared" si="0"/>
        <v>1</v>
      </c>
      <c r="M26" s="4"/>
    </row>
    <row r="27" spans="2:13" ht="13.5" thickTop="1" x14ac:dyDescent="0.2">
      <c r="B27" s="29" t="s">
        <v>53</v>
      </c>
      <c r="C27" s="30" t="s">
        <v>54</v>
      </c>
      <c r="D27" s="31" t="s">
        <v>55</v>
      </c>
      <c r="E27" s="32" t="s">
        <v>56</v>
      </c>
      <c r="F27" s="16">
        <v>4</v>
      </c>
      <c r="G27" s="17">
        <v>1</v>
      </c>
      <c r="H27" s="17">
        <v>6</v>
      </c>
      <c r="I27" s="17">
        <v>3</v>
      </c>
      <c r="J27" s="18">
        <v>4</v>
      </c>
      <c r="K27" s="19">
        <f t="shared" si="1"/>
        <v>18</v>
      </c>
      <c r="L27" s="20">
        <f t="shared" si="0"/>
        <v>1</v>
      </c>
      <c r="M27" s="4"/>
    </row>
    <row r="28" spans="2:13" ht="13.5" thickBot="1" x14ac:dyDescent="0.25">
      <c r="B28" s="21"/>
      <c r="C28" s="176" t="s">
        <v>54</v>
      </c>
      <c r="D28" s="177" t="s">
        <v>57</v>
      </c>
      <c r="E28" s="178" t="s">
        <v>58</v>
      </c>
      <c r="F28" s="21"/>
      <c r="G28" s="179"/>
      <c r="H28" s="179">
        <v>1</v>
      </c>
      <c r="I28" s="179">
        <v>2</v>
      </c>
      <c r="J28" s="180">
        <v>1</v>
      </c>
      <c r="K28" s="181">
        <f t="shared" si="1"/>
        <v>4</v>
      </c>
      <c r="L28" s="20">
        <f t="shared" si="0"/>
        <v>1</v>
      </c>
      <c r="M28" s="4"/>
    </row>
    <row r="29" spans="2:13" ht="13.5" thickTop="1" x14ac:dyDescent="0.2">
      <c r="B29" s="37" t="s">
        <v>65</v>
      </c>
      <c r="C29" s="38" t="s">
        <v>66</v>
      </c>
      <c r="D29" s="39" t="s">
        <v>67</v>
      </c>
      <c r="E29" s="40" t="s">
        <v>68</v>
      </c>
      <c r="F29" s="41"/>
      <c r="G29" s="42">
        <v>3</v>
      </c>
      <c r="H29" s="42">
        <v>1</v>
      </c>
      <c r="I29" s="42">
        <v>12</v>
      </c>
      <c r="J29" s="43"/>
      <c r="K29" s="19">
        <f t="shared" si="1"/>
        <v>16</v>
      </c>
      <c r="L29" s="20">
        <f t="shared" si="0"/>
        <v>1</v>
      </c>
      <c r="M29" s="4"/>
    </row>
    <row r="30" spans="2:13" x14ac:dyDescent="0.2">
      <c r="B30" s="37"/>
      <c r="C30" s="45" t="s">
        <v>75</v>
      </c>
      <c r="D30" s="46" t="s">
        <v>78</v>
      </c>
      <c r="E30" s="47" t="s">
        <v>79</v>
      </c>
      <c r="F30" s="41"/>
      <c r="G30" s="42">
        <v>1</v>
      </c>
      <c r="H30" s="42">
        <v>1</v>
      </c>
      <c r="I30" s="42"/>
      <c r="J30" s="43"/>
      <c r="K30" s="19">
        <f t="shared" si="1"/>
        <v>2</v>
      </c>
      <c r="L30" s="20">
        <f t="shared" si="0"/>
        <v>1</v>
      </c>
      <c r="M30" s="4"/>
    </row>
    <row r="31" spans="2:13" x14ac:dyDescent="0.2">
      <c r="B31" s="37"/>
      <c r="C31" s="45" t="s">
        <v>75</v>
      </c>
      <c r="D31" s="46" t="s">
        <v>76</v>
      </c>
      <c r="E31" s="47" t="s">
        <v>77</v>
      </c>
      <c r="F31" s="41">
        <v>3</v>
      </c>
      <c r="G31" s="42">
        <v>3</v>
      </c>
      <c r="H31" s="42">
        <v>3</v>
      </c>
      <c r="I31" s="42">
        <v>1</v>
      </c>
      <c r="J31" s="43"/>
      <c r="K31" s="19">
        <f t="shared" si="1"/>
        <v>10</v>
      </c>
      <c r="L31" s="20">
        <f t="shared" si="0"/>
        <v>1</v>
      </c>
      <c r="M31" s="4"/>
    </row>
    <row r="32" spans="2:13" x14ac:dyDescent="0.2">
      <c r="B32" s="37"/>
      <c r="C32" s="45" t="s">
        <v>75</v>
      </c>
      <c r="D32" s="46" t="s">
        <v>80</v>
      </c>
      <c r="E32" s="47" t="s">
        <v>159</v>
      </c>
      <c r="F32" s="41"/>
      <c r="G32" s="42">
        <v>2</v>
      </c>
      <c r="H32" s="42"/>
      <c r="I32" s="42"/>
      <c r="J32" s="43"/>
      <c r="K32" s="19">
        <f t="shared" si="1"/>
        <v>2</v>
      </c>
      <c r="L32" s="20">
        <f t="shared" si="0"/>
        <v>1</v>
      </c>
      <c r="M32" s="4"/>
    </row>
    <row r="33" spans="2:14" x14ac:dyDescent="0.2">
      <c r="B33" s="37"/>
      <c r="C33" s="45" t="s">
        <v>69</v>
      </c>
      <c r="D33" s="46" t="s">
        <v>70</v>
      </c>
      <c r="E33" s="47" t="s">
        <v>161</v>
      </c>
      <c r="F33" s="41">
        <v>9</v>
      </c>
      <c r="G33" s="42"/>
      <c r="H33" s="42">
        <v>4</v>
      </c>
      <c r="I33" s="42"/>
      <c r="J33" s="43">
        <v>4</v>
      </c>
      <c r="K33" s="19">
        <f t="shared" si="1"/>
        <v>17</v>
      </c>
      <c r="L33" s="20">
        <f t="shared" si="0"/>
        <v>1</v>
      </c>
      <c r="M33" s="4"/>
    </row>
    <row r="34" spans="2:14" x14ac:dyDescent="0.2">
      <c r="B34" s="37"/>
      <c r="C34" s="45" t="s">
        <v>162</v>
      </c>
      <c r="D34" s="46" t="s">
        <v>163</v>
      </c>
      <c r="E34" s="47" t="s">
        <v>164</v>
      </c>
      <c r="F34" s="41"/>
      <c r="G34" s="42"/>
      <c r="H34" s="42"/>
      <c r="I34" s="42">
        <v>1</v>
      </c>
      <c r="J34" s="43"/>
      <c r="K34" s="19">
        <f t="shared" ref="K34:K35" si="2">SUM(F34:J34)</f>
        <v>1</v>
      </c>
      <c r="L34" s="20">
        <f t="shared" si="0"/>
        <v>1</v>
      </c>
      <c r="M34" s="4"/>
    </row>
    <row r="35" spans="2:14" x14ac:dyDescent="0.2">
      <c r="B35" s="37"/>
      <c r="C35" s="45" t="s">
        <v>82</v>
      </c>
      <c r="D35" s="46" t="s">
        <v>83</v>
      </c>
      <c r="E35" s="47" t="s">
        <v>84</v>
      </c>
      <c r="F35" s="41"/>
      <c r="G35" s="42">
        <v>1</v>
      </c>
      <c r="H35" s="42"/>
      <c r="I35" s="42">
        <v>45</v>
      </c>
      <c r="J35" s="43"/>
      <c r="K35" s="19">
        <f t="shared" si="2"/>
        <v>46</v>
      </c>
      <c r="L35" s="20">
        <f t="shared" si="0"/>
        <v>1</v>
      </c>
      <c r="M35" s="4"/>
    </row>
    <row r="36" spans="2:14" ht="13.5" thickBot="1" x14ac:dyDescent="0.25">
      <c r="B36" s="52"/>
      <c r="C36" s="53" t="s">
        <v>85</v>
      </c>
      <c r="D36" s="54" t="s">
        <v>86</v>
      </c>
      <c r="E36" s="55" t="s">
        <v>87</v>
      </c>
      <c r="F36" s="56"/>
      <c r="G36" s="57"/>
      <c r="H36" s="57"/>
      <c r="I36" s="57">
        <v>3</v>
      </c>
      <c r="J36" s="58"/>
      <c r="K36" s="28">
        <f t="shared" si="1"/>
        <v>3</v>
      </c>
      <c r="L36" s="20">
        <f t="shared" si="0"/>
        <v>1</v>
      </c>
      <c r="M36" s="4"/>
      <c r="N36" s="201"/>
    </row>
    <row r="37" spans="2:14" ht="14.25" thickTop="1" thickBot="1" x14ac:dyDescent="0.25">
      <c r="B37" s="149" t="s">
        <v>88</v>
      </c>
      <c r="C37" s="199" t="s">
        <v>89</v>
      </c>
      <c r="D37" s="200" t="s">
        <v>165</v>
      </c>
      <c r="E37" s="149" t="s">
        <v>166</v>
      </c>
      <c r="F37" s="37"/>
      <c r="G37" s="202"/>
      <c r="H37" s="202"/>
      <c r="I37" s="202"/>
      <c r="J37" s="203">
        <v>2</v>
      </c>
      <c r="K37" s="84">
        <f t="shared" si="1"/>
        <v>2</v>
      </c>
      <c r="L37" s="20">
        <f t="shared" si="0"/>
        <v>1</v>
      </c>
      <c r="M37" s="4"/>
      <c r="N37" s="201"/>
    </row>
    <row r="38" spans="2:14" ht="14.25" thickTop="1" thickBot="1" x14ac:dyDescent="0.25">
      <c r="B38" s="59" t="s">
        <v>203</v>
      </c>
      <c r="C38" s="60" t="s">
        <v>168</v>
      </c>
      <c r="D38" s="61" t="s">
        <v>204</v>
      </c>
      <c r="E38" s="62" t="s">
        <v>169</v>
      </c>
      <c r="F38" s="59"/>
      <c r="G38" s="63">
        <v>2</v>
      </c>
      <c r="H38" s="63"/>
      <c r="I38" s="63">
        <v>3</v>
      </c>
      <c r="J38" s="64"/>
      <c r="K38" s="91">
        <f t="shared" si="1"/>
        <v>5</v>
      </c>
      <c r="L38" s="20">
        <f t="shared" si="0"/>
        <v>1</v>
      </c>
      <c r="M38" s="4"/>
    </row>
    <row r="39" spans="2:14" ht="13.5" thickTop="1" x14ac:dyDescent="0.2">
      <c r="B39" s="107" t="s">
        <v>90</v>
      </c>
      <c r="C39" s="108" t="s">
        <v>91</v>
      </c>
      <c r="D39" s="109" t="s">
        <v>92</v>
      </c>
      <c r="E39" s="204" t="s">
        <v>93</v>
      </c>
      <c r="F39" s="111">
        <v>1</v>
      </c>
      <c r="G39" s="112"/>
      <c r="H39" s="112"/>
      <c r="I39" s="112">
        <v>3</v>
      </c>
      <c r="J39" s="113"/>
      <c r="K39" s="19">
        <f t="shared" si="1"/>
        <v>4</v>
      </c>
      <c r="L39" s="20">
        <f t="shared" si="0"/>
        <v>1</v>
      </c>
      <c r="M39" s="4"/>
    </row>
    <row r="40" spans="2:14" x14ac:dyDescent="0.2">
      <c r="B40" s="37"/>
      <c r="C40" s="45" t="s">
        <v>91</v>
      </c>
      <c r="D40" s="46" t="s">
        <v>94</v>
      </c>
      <c r="E40" s="156" t="s">
        <v>95</v>
      </c>
      <c r="F40" s="48">
        <v>8</v>
      </c>
      <c r="G40" s="49">
        <v>1</v>
      </c>
      <c r="H40" s="49">
        <v>5</v>
      </c>
      <c r="I40" s="49"/>
      <c r="J40" s="50"/>
      <c r="K40" s="19">
        <f t="shared" si="1"/>
        <v>14</v>
      </c>
      <c r="L40" s="20">
        <f t="shared" si="0"/>
        <v>1</v>
      </c>
      <c r="M40" s="4"/>
    </row>
    <row r="41" spans="2:14" ht="13.5" thickBot="1" x14ac:dyDescent="0.25">
      <c r="B41" s="52"/>
      <c r="C41" s="183" t="s">
        <v>174</v>
      </c>
      <c r="D41" s="184" t="s">
        <v>175</v>
      </c>
      <c r="E41" s="205" t="s">
        <v>176</v>
      </c>
      <c r="F41" s="52"/>
      <c r="G41" s="186"/>
      <c r="H41" s="186"/>
      <c r="I41" s="186">
        <v>2</v>
      </c>
      <c r="J41" s="187"/>
      <c r="K41" s="181">
        <f t="shared" si="1"/>
        <v>2</v>
      </c>
      <c r="L41" s="20">
        <f t="shared" si="0"/>
        <v>1</v>
      </c>
      <c r="M41" s="4"/>
    </row>
    <row r="42" spans="2:14" ht="13.5" thickTop="1" x14ac:dyDescent="0.2">
      <c r="B42" s="37" t="s">
        <v>97</v>
      </c>
      <c r="C42" s="38" t="s">
        <v>98</v>
      </c>
      <c r="D42" s="39" t="s">
        <v>99</v>
      </c>
      <c r="E42" s="40" t="s">
        <v>100</v>
      </c>
      <c r="F42" s="41">
        <v>62</v>
      </c>
      <c r="G42" s="42">
        <v>21</v>
      </c>
      <c r="H42" s="42">
        <v>199</v>
      </c>
      <c r="I42" s="42">
        <v>132</v>
      </c>
      <c r="J42" s="43">
        <v>131</v>
      </c>
      <c r="K42" s="19">
        <f t="shared" si="1"/>
        <v>545</v>
      </c>
      <c r="L42" s="20">
        <f t="shared" si="0"/>
        <v>1</v>
      </c>
      <c r="M42" s="4"/>
    </row>
    <row r="43" spans="2:14" x14ac:dyDescent="0.2">
      <c r="B43" s="37"/>
      <c r="C43" s="45" t="s">
        <v>101</v>
      </c>
      <c r="D43" s="46" t="s">
        <v>102</v>
      </c>
      <c r="E43" s="47" t="s">
        <v>103</v>
      </c>
      <c r="F43" s="41">
        <v>2</v>
      </c>
      <c r="G43" s="42"/>
      <c r="H43" s="42">
        <v>1</v>
      </c>
      <c r="I43" s="42"/>
      <c r="J43" s="43">
        <v>1</v>
      </c>
      <c r="K43" s="19">
        <f t="shared" si="1"/>
        <v>4</v>
      </c>
      <c r="L43" s="20">
        <f t="shared" si="0"/>
        <v>1</v>
      </c>
      <c r="M43" s="4"/>
    </row>
    <row r="44" spans="2:14" x14ac:dyDescent="0.2">
      <c r="B44" s="37"/>
      <c r="C44" s="45" t="s">
        <v>106</v>
      </c>
      <c r="D44" s="46" t="s">
        <v>107</v>
      </c>
      <c r="E44" s="47" t="s">
        <v>108</v>
      </c>
      <c r="F44" s="48">
        <v>12</v>
      </c>
      <c r="G44" s="49">
        <v>32</v>
      </c>
      <c r="H44" s="49">
        <v>32</v>
      </c>
      <c r="I44" s="49">
        <v>10</v>
      </c>
      <c r="J44" s="50">
        <v>13</v>
      </c>
      <c r="K44" s="36">
        <f t="shared" si="1"/>
        <v>99</v>
      </c>
      <c r="L44" s="20">
        <f t="shared" si="0"/>
        <v>1</v>
      </c>
      <c r="M44" s="4"/>
    </row>
    <row r="45" spans="2:14" x14ac:dyDescent="0.2">
      <c r="B45" s="37"/>
      <c r="C45" s="45" t="s">
        <v>109</v>
      </c>
      <c r="D45" s="46" t="s">
        <v>110</v>
      </c>
      <c r="E45" s="47" t="s">
        <v>111</v>
      </c>
      <c r="F45" s="48">
        <v>43</v>
      </c>
      <c r="G45" s="49">
        <v>44</v>
      </c>
      <c r="H45" s="49">
        <v>25</v>
      </c>
      <c r="I45" s="49">
        <v>24</v>
      </c>
      <c r="J45" s="50">
        <v>43</v>
      </c>
      <c r="K45" s="36">
        <f t="shared" si="1"/>
        <v>179</v>
      </c>
      <c r="L45" s="20">
        <f t="shared" si="0"/>
        <v>1</v>
      </c>
      <c r="M45" s="4"/>
    </row>
    <row r="46" spans="2:14" x14ac:dyDescent="0.2">
      <c r="B46" s="37"/>
      <c r="C46" s="45" t="s">
        <v>112</v>
      </c>
      <c r="D46" s="46" t="s">
        <v>113</v>
      </c>
      <c r="E46" s="47" t="s">
        <v>114</v>
      </c>
      <c r="F46" s="48">
        <v>11</v>
      </c>
      <c r="G46" s="49">
        <v>19</v>
      </c>
      <c r="H46" s="49">
        <v>68</v>
      </c>
      <c r="I46" s="49">
        <v>2</v>
      </c>
      <c r="J46" s="50">
        <v>12</v>
      </c>
      <c r="K46" s="36">
        <f t="shared" si="1"/>
        <v>112</v>
      </c>
      <c r="L46" s="20">
        <f t="shared" si="0"/>
        <v>1</v>
      </c>
      <c r="M46" s="4"/>
    </row>
    <row r="47" spans="2:14" x14ac:dyDescent="0.2">
      <c r="B47" s="37"/>
      <c r="C47" s="45" t="s">
        <v>115</v>
      </c>
      <c r="D47" s="46" t="s">
        <v>116</v>
      </c>
      <c r="E47" s="47" t="s">
        <v>117</v>
      </c>
      <c r="F47" s="48">
        <v>1</v>
      </c>
      <c r="G47" s="49"/>
      <c r="H47" s="49">
        <v>1</v>
      </c>
      <c r="I47" s="49"/>
      <c r="J47" s="50">
        <v>3</v>
      </c>
      <c r="K47" s="36">
        <f t="shared" si="1"/>
        <v>5</v>
      </c>
      <c r="L47" s="20">
        <f t="shared" si="0"/>
        <v>1</v>
      </c>
      <c r="M47" s="4"/>
    </row>
    <row r="48" spans="2:14" x14ac:dyDescent="0.2">
      <c r="B48" s="37"/>
      <c r="C48" s="45" t="s">
        <v>115</v>
      </c>
      <c r="D48" s="46" t="s">
        <v>118</v>
      </c>
      <c r="E48" s="47" t="s">
        <v>119</v>
      </c>
      <c r="F48" s="48">
        <v>1</v>
      </c>
      <c r="G48" s="49"/>
      <c r="H48" s="49">
        <v>3</v>
      </c>
      <c r="I48" s="49">
        <v>1</v>
      </c>
      <c r="J48" s="50"/>
      <c r="K48" s="36">
        <f t="shared" si="1"/>
        <v>5</v>
      </c>
      <c r="L48" s="20">
        <f t="shared" si="0"/>
        <v>1</v>
      </c>
      <c r="M48" s="4"/>
    </row>
    <row r="49" spans="2:13" x14ac:dyDescent="0.2">
      <c r="B49" s="37"/>
      <c r="C49" s="45" t="s">
        <v>115</v>
      </c>
      <c r="D49" s="46" t="s">
        <v>120</v>
      </c>
      <c r="E49" s="47" t="s">
        <v>121</v>
      </c>
      <c r="F49" s="48">
        <v>38</v>
      </c>
      <c r="G49" s="49">
        <v>4</v>
      </c>
      <c r="H49" s="49">
        <v>9</v>
      </c>
      <c r="I49" s="49">
        <v>1</v>
      </c>
      <c r="J49" s="50">
        <v>7</v>
      </c>
      <c r="K49" s="36">
        <f t="shared" si="1"/>
        <v>59</v>
      </c>
      <c r="L49" s="20">
        <f t="shared" si="0"/>
        <v>1</v>
      </c>
      <c r="M49" s="4"/>
    </row>
    <row r="50" spans="2:13" x14ac:dyDescent="0.2">
      <c r="B50" s="37"/>
      <c r="C50" s="45" t="s">
        <v>115</v>
      </c>
      <c r="D50" s="46" t="s">
        <v>122</v>
      </c>
      <c r="E50" s="47" t="s">
        <v>123</v>
      </c>
      <c r="F50" s="48">
        <v>13</v>
      </c>
      <c r="G50" s="49">
        <v>1</v>
      </c>
      <c r="H50" s="49"/>
      <c r="I50" s="49">
        <v>3</v>
      </c>
      <c r="J50" s="50">
        <v>1</v>
      </c>
      <c r="K50" s="36">
        <f t="shared" si="1"/>
        <v>18</v>
      </c>
      <c r="L50" s="20">
        <f t="shared" si="0"/>
        <v>1</v>
      </c>
      <c r="M50" s="4"/>
    </row>
    <row r="51" spans="2:13" x14ac:dyDescent="0.2">
      <c r="B51" s="37"/>
      <c r="C51" s="45" t="s">
        <v>115</v>
      </c>
      <c r="D51" s="46" t="s">
        <v>124</v>
      </c>
      <c r="E51" s="47" t="s">
        <v>125</v>
      </c>
      <c r="F51" s="48">
        <v>2</v>
      </c>
      <c r="G51" s="49"/>
      <c r="H51" s="49"/>
      <c r="I51" s="49"/>
      <c r="J51" s="50"/>
      <c r="K51" s="36">
        <f t="shared" si="1"/>
        <v>2</v>
      </c>
      <c r="L51" s="20">
        <f t="shared" si="0"/>
        <v>1</v>
      </c>
      <c r="M51" s="4"/>
    </row>
    <row r="52" spans="2:13" x14ac:dyDescent="0.2">
      <c r="B52" s="37"/>
      <c r="C52" s="199" t="s">
        <v>115</v>
      </c>
      <c r="D52" s="200" t="s">
        <v>126</v>
      </c>
      <c r="E52" s="149" t="s">
        <v>127</v>
      </c>
      <c r="F52" s="48"/>
      <c r="G52" s="49"/>
      <c r="H52" s="49"/>
      <c r="I52" s="49">
        <v>1</v>
      </c>
      <c r="J52" s="50"/>
      <c r="K52" s="36">
        <f t="shared" si="1"/>
        <v>1</v>
      </c>
      <c r="L52" s="20">
        <f t="shared" si="0"/>
        <v>1</v>
      </c>
      <c r="M52" s="4"/>
    </row>
    <row r="53" spans="2:13" x14ac:dyDescent="0.2">
      <c r="B53" s="37"/>
      <c r="C53" s="45" t="s">
        <v>183</v>
      </c>
      <c r="D53" s="46" t="s">
        <v>184</v>
      </c>
      <c r="E53" s="194" t="s">
        <v>185</v>
      </c>
      <c r="F53" s="195"/>
      <c r="G53" s="49">
        <v>1</v>
      </c>
      <c r="H53" s="49"/>
      <c r="I53" s="49"/>
      <c r="J53" s="50"/>
      <c r="K53" s="36">
        <f t="shared" si="1"/>
        <v>1</v>
      </c>
      <c r="L53" s="20">
        <f t="shared" si="0"/>
        <v>1</v>
      </c>
      <c r="M53" s="4"/>
    </row>
    <row r="54" spans="2:13" x14ac:dyDescent="0.2">
      <c r="B54" s="37"/>
      <c r="C54" s="45" t="s">
        <v>183</v>
      </c>
      <c r="D54" s="46" t="s">
        <v>186</v>
      </c>
      <c r="E54" s="156" t="s">
        <v>187</v>
      </c>
      <c r="F54" s="48">
        <v>1</v>
      </c>
      <c r="G54" s="49"/>
      <c r="H54" s="49"/>
      <c r="I54" s="49"/>
      <c r="J54" s="50"/>
      <c r="K54" s="36">
        <f t="shared" si="1"/>
        <v>1</v>
      </c>
      <c r="L54" s="20">
        <f t="shared" si="0"/>
        <v>1</v>
      </c>
      <c r="M54" s="4"/>
    </row>
    <row r="55" spans="2:13" x14ac:dyDescent="0.2">
      <c r="B55" s="37"/>
      <c r="C55" s="45" t="s">
        <v>128</v>
      </c>
      <c r="D55" s="46" t="s">
        <v>129</v>
      </c>
      <c r="E55" s="47" t="s">
        <v>130</v>
      </c>
      <c r="F55" s="48">
        <v>2</v>
      </c>
      <c r="G55" s="49"/>
      <c r="H55" s="49">
        <v>1</v>
      </c>
      <c r="I55" s="49">
        <v>5</v>
      </c>
      <c r="J55" s="50">
        <v>5</v>
      </c>
      <c r="K55" s="36">
        <f t="shared" si="1"/>
        <v>13</v>
      </c>
      <c r="L55" s="20">
        <f t="shared" si="0"/>
        <v>1</v>
      </c>
      <c r="M55" s="4"/>
    </row>
    <row r="56" spans="2:13" x14ac:dyDescent="0.2">
      <c r="B56" s="37"/>
      <c r="C56" s="45" t="s">
        <v>128</v>
      </c>
      <c r="D56" s="46" t="s">
        <v>131</v>
      </c>
      <c r="E56" s="47" t="s">
        <v>132</v>
      </c>
      <c r="F56" s="48">
        <v>20</v>
      </c>
      <c r="G56" s="49">
        <v>7</v>
      </c>
      <c r="H56" s="49">
        <v>33</v>
      </c>
      <c r="I56" s="49">
        <v>5</v>
      </c>
      <c r="J56" s="50">
        <v>19</v>
      </c>
      <c r="K56" s="36">
        <f t="shared" si="1"/>
        <v>84</v>
      </c>
      <c r="L56" s="20">
        <f t="shared" si="0"/>
        <v>1</v>
      </c>
      <c r="M56" s="4"/>
    </row>
    <row r="57" spans="2:13" ht="13.5" thickBot="1" x14ac:dyDescent="0.25">
      <c r="B57" s="66"/>
      <c r="C57" s="67" t="s">
        <v>190</v>
      </c>
      <c r="D57" s="68" t="s">
        <v>191</v>
      </c>
      <c r="E57" s="69" t="s">
        <v>192</v>
      </c>
      <c r="F57" s="70"/>
      <c r="G57" s="71"/>
      <c r="H57" s="71">
        <v>1</v>
      </c>
      <c r="I57" s="71"/>
      <c r="J57" s="72">
        <v>1</v>
      </c>
      <c r="K57" s="165">
        <f t="shared" si="1"/>
        <v>2</v>
      </c>
      <c r="L57" s="20">
        <f t="shared" si="0"/>
        <v>1</v>
      </c>
      <c r="M57" s="4"/>
    </row>
    <row r="59" spans="2:13" ht="15.75" x14ac:dyDescent="0.25">
      <c r="C59" s="74" t="s">
        <v>133</v>
      </c>
      <c r="D59" s="75">
        <f>SUM(L6:L57)</f>
        <v>52</v>
      </c>
    </row>
    <row r="60" spans="2:13" ht="15.75" x14ac:dyDescent="0.25">
      <c r="C60" s="74" t="s">
        <v>134</v>
      </c>
      <c r="D60" s="75">
        <f>SUM(K6:K57)</f>
        <v>2705</v>
      </c>
      <c r="E60" s="123"/>
      <c r="J60" s="76"/>
      <c r="K60" s="77"/>
    </row>
    <row r="61" spans="2:13" x14ac:dyDescent="0.2">
      <c r="E61" s="167"/>
    </row>
  </sheetData>
  <sheetProtection sheet="1" objects="1" scenarios="1" selectLockedCells="1" selectUnlockedCells="1"/>
  <mergeCells count="7">
    <mergeCell ref="M4:M5"/>
    <mergeCell ref="B1:K1"/>
    <mergeCell ref="B2:K2"/>
    <mergeCell ref="B4:D4"/>
    <mergeCell ref="E4:E5"/>
    <mergeCell ref="F4:J4"/>
    <mergeCell ref="K4:K5"/>
  </mergeCells>
  <conditionalFormatting sqref="K6:K57">
    <cfRule type="cellIs" dxfId="9" priority="1" stopIfTrue="1" operator="equal">
      <formula>0</formula>
    </cfRule>
  </conditionalFormatting>
  <printOptions horizontalCentered="1"/>
  <pageMargins left="0.75" right="0.75" top="0.75" bottom="0.5" header="0.5" footer="0.5"/>
  <pageSetup fitToHeight="3" orientation="landscape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showGridLines="0" workbookViewId="0">
      <selection activeCell="L1" sqref="L1:L1048576"/>
    </sheetView>
  </sheetViews>
  <sheetFormatPr defaultRowHeight="12.75" x14ac:dyDescent="0.2"/>
  <cols>
    <col min="1" max="1" width="2.25" style="1" customWidth="1"/>
    <col min="2" max="3" width="12.75" style="1" customWidth="1"/>
    <col min="4" max="4" width="11.75" style="1" customWidth="1"/>
    <col min="5" max="5" width="26.5" style="1" customWidth="1"/>
    <col min="6" max="11" width="11" style="1" customWidth="1"/>
    <col min="12" max="12" width="11.875" style="1" hidden="1" customWidth="1"/>
    <col min="13" max="13" width="11" style="1" customWidth="1"/>
    <col min="14" max="14" width="8" style="1" customWidth="1"/>
    <col min="15" max="16384" width="9" style="1"/>
  </cols>
  <sheetData>
    <row r="1" spans="1:14" s="76" customFormat="1" ht="17.25" customHeight="1" x14ac:dyDescent="0.25">
      <c r="B1" s="379" t="s">
        <v>221</v>
      </c>
      <c r="C1" s="379"/>
      <c r="D1" s="379"/>
      <c r="E1" s="379"/>
      <c r="F1" s="379"/>
      <c r="G1" s="379"/>
      <c r="H1" s="379"/>
      <c r="I1" s="379"/>
      <c r="J1" s="379"/>
      <c r="K1" s="379"/>
    </row>
    <row r="2" spans="1:14" s="123" customFormat="1" ht="12.75" customHeight="1" x14ac:dyDescent="0.2">
      <c r="A2" s="206" t="s">
        <v>215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</row>
    <row r="3" spans="1:14" s="76" customFormat="1" ht="12.95" customHeight="1" x14ac:dyDescent="0.25">
      <c r="B3" s="406" t="s">
        <v>211</v>
      </c>
      <c r="C3" s="406"/>
      <c r="D3" s="406"/>
      <c r="E3" s="406"/>
      <c r="F3" s="406"/>
      <c r="G3" s="406"/>
      <c r="H3" s="406"/>
      <c r="I3" s="406"/>
      <c r="J3" s="406"/>
      <c r="K3" s="406"/>
      <c r="L3" s="207"/>
      <c r="M3" s="207"/>
      <c r="N3" s="207"/>
    </row>
    <row r="4" spans="1:14" ht="12.95" customHeight="1" x14ac:dyDescent="0.25">
      <c r="B4" s="78"/>
      <c r="C4" s="78"/>
      <c r="D4" s="78"/>
      <c r="E4" s="78"/>
      <c r="F4" s="78"/>
      <c r="G4" s="78"/>
      <c r="H4" s="78"/>
      <c r="I4" s="78"/>
      <c r="J4" s="78"/>
      <c r="K4" s="78"/>
      <c r="L4" s="3"/>
      <c r="M4" s="3"/>
      <c r="N4" s="3"/>
    </row>
    <row r="5" spans="1:14" ht="13.5" thickBot="1" x14ac:dyDescent="0.25"/>
    <row r="6" spans="1:14" ht="16.5" customHeight="1" thickBot="1" x14ac:dyDescent="0.3">
      <c r="B6" s="381" t="s">
        <v>2</v>
      </c>
      <c r="C6" s="382"/>
      <c r="D6" s="382"/>
      <c r="E6" s="384" t="s">
        <v>3</v>
      </c>
      <c r="F6" s="386" t="s">
        <v>4</v>
      </c>
      <c r="G6" s="387"/>
      <c r="H6" s="387"/>
      <c r="I6" s="387"/>
      <c r="J6" s="388"/>
      <c r="K6" s="389" t="s">
        <v>5</v>
      </c>
      <c r="L6" s="4" t="s">
        <v>6</v>
      </c>
      <c r="M6" s="371"/>
    </row>
    <row r="7" spans="1:14" ht="13.5" customHeight="1" thickBot="1" x14ac:dyDescent="0.25">
      <c r="B7" s="5" t="s">
        <v>7</v>
      </c>
      <c r="C7" s="6" t="s">
        <v>8</v>
      </c>
      <c r="D7" s="7" t="s">
        <v>9</v>
      </c>
      <c r="E7" s="397"/>
      <c r="F7" s="8" t="s">
        <v>10</v>
      </c>
      <c r="G7" s="9" t="s">
        <v>11</v>
      </c>
      <c r="H7" s="9" t="s">
        <v>12</v>
      </c>
      <c r="I7" s="9" t="s">
        <v>13</v>
      </c>
      <c r="J7" s="10" t="s">
        <v>14</v>
      </c>
      <c r="K7" s="396"/>
      <c r="L7" s="11" t="s">
        <v>15</v>
      </c>
      <c r="M7" s="378"/>
    </row>
    <row r="8" spans="1:14" x14ac:dyDescent="0.2">
      <c r="B8" s="407" t="s">
        <v>16</v>
      </c>
      <c r="C8" s="135" t="s">
        <v>17</v>
      </c>
      <c r="D8" s="136" t="s">
        <v>18</v>
      </c>
      <c r="E8" s="137" t="s">
        <v>19</v>
      </c>
      <c r="F8" s="16">
        <v>56</v>
      </c>
      <c r="G8" s="17">
        <v>1</v>
      </c>
      <c r="H8" s="17">
        <v>5</v>
      </c>
      <c r="I8" s="17"/>
      <c r="J8" s="18">
        <v>2</v>
      </c>
      <c r="K8" s="191">
        <f t="shared" ref="K8:K47" si="0">SUM(F8:J8)</f>
        <v>64</v>
      </c>
      <c r="L8" s="20">
        <f t="shared" ref="L8:L47" si="1">IF(K8&gt;0,1,0)</f>
        <v>1</v>
      </c>
      <c r="M8" s="4"/>
    </row>
    <row r="9" spans="1:14" ht="13.5" thickBot="1" x14ac:dyDescent="0.25">
      <c r="B9" s="408"/>
      <c r="C9" s="22" t="s">
        <v>207</v>
      </c>
      <c r="D9" s="23" t="s">
        <v>135</v>
      </c>
      <c r="E9" s="24" t="s">
        <v>136</v>
      </c>
      <c r="F9" s="25"/>
      <c r="G9" s="26"/>
      <c r="H9" s="26"/>
      <c r="I9" s="26">
        <v>8</v>
      </c>
      <c r="J9" s="27"/>
      <c r="K9" s="28">
        <f t="shared" si="0"/>
        <v>8</v>
      </c>
      <c r="L9" s="20">
        <f t="shared" si="1"/>
        <v>1</v>
      </c>
      <c r="M9" s="4"/>
    </row>
    <row r="10" spans="1:14" ht="13.5" thickTop="1" x14ac:dyDescent="0.2">
      <c r="B10" s="409" t="s">
        <v>20</v>
      </c>
      <c r="C10" s="13" t="s">
        <v>21</v>
      </c>
      <c r="D10" s="14" t="s">
        <v>24</v>
      </c>
      <c r="E10" s="142" t="s">
        <v>25</v>
      </c>
      <c r="F10" s="103">
        <v>8</v>
      </c>
      <c r="G10" s="104"/>
      <c r="H10" s="104"/>
      <c r="I10" s="104"/>
      <c r="J10" s="105"/>
      <c r="K10" s="106">
        <f t="shared" si="0"/>
        <v>8</v>
      </c>
      <c r="L10" s="20">
        <f t="shared" si="1"/>
        <v>1</v>
      </c>
      <c r="M10" s="4"/>
    </row>
    <row r="11" spans="1:14" ht="13.5" thickBot="1" x14ac:dyDescent="0.25">
      <c r="B11" s="410"/>
      <c r="C11" s="22" t="s">
        <v>21</v>
      </c>
      <c r="D11" s="23" t="s">
        <v>137</v>
      </c>
      <c r="E11" s="192" t="s">
        <v>138</v>
      </c>
      <c r="F11" s="25">
        <v>5</v>
      </c>
      <c r="G11" s="26"/>
      <c r="H11" s="26"/>
      <c r="I11" s="26"/>
      <c r="J11" s="27"/>
      <c r="K11" s="28">
        <f t="shared" si="0"/>
        <v>5</v>
      </c>
      <c r="L11" s="20">
        <f t="shared" si="1"/>
        <v>1</v>
      </c>
      <c r="M11" s="4"/>
    </row>
    <row r="12" spans="1:14" ht="13.5" thickTop="1" x14ac:dyDescent="0.2">
      <c r="B12" s="411" t="s">
        <v>26</v>
      </c>
      <c r="C12" s="13" t="s">
        <v>28</v>
      </c>
      <c r="D12" s="14" t="s">
        <v>142</v>
      </c>
      <c r="E12" s="15" t="s">
        <v>143</v>
      </c>
      <c r="F12" s="16"/>
      <c r="G12" s="17">
        <v>1</v>
      </c>
      <c r="H12" s="17">
        <v>1</v>
      </c>
      <c r="I12" s="17">
        <v>2</v>
      </c>
      <c r="J12" s="18"/>
      <c r="K12" s="19">
        <f t="shared" si="0"/>
        <v>4</v>
      </c>
      <c r="L12" s="20">
        <f t="shared" si="1"/>
        <v>1</v>
      </c>
      <c r="M12" s="4"/>
    </row>
    <row r="13" spans="1:14" x14ac:dyDescent="0.2">
      <c r="B13" s="403"/>
      <c r="C13" s="13" t="s">
        <v>28</v>
      </c>
      <c r="D13" s="31" t="s">
        <v>29</v>
      </c>
      <c r="E13" s="146" t="s">
        <v>30</v>
      </c>
      <c r="F13" s="16">
        <v>51</v>
      </c>
      <c r="G13" s="17">
        <v>1</v>
      </c>
      <c r="H13" s="17">
        <v>15</v>
      </c>
      <c r="I13" s="17"/>
      <c r="J13" s="18">
        <v>2</v>
      </c>
      <c r="K13" s="19">
        <f t="shared" si="0"/>
        <v>69</v>
      </c>
      <c r="L13" s="20">
        <f t="shared" si="1"/>
        <v>1</v>
      </c>
      <c r="M13" s="4"/>
    </row>
    <row r="14" spans="1:14" x14ac:dyDescent="0.2">
      <c r="B14" s="403"/>
      <c r="C14" s="30" t="s">
        <v>28</v>
      </c>
      <c r="D14" s="31" t="s">
        <v>31</v>
      </c>
      <c r="E14" s="146" t="s">
        <v>32</v>
      </c>
      <c r="F14" s="33">
        <v>10</v>
      </c>
      <c r="G14" s="34">
        <v>8</v>
      </c>
      <c r="H14" s="34"/>
      <c r="I14" s="34"/>
      <c r="J14" s="35">
        <v>18</v>
      </c>
      <c r="K14" s="36">
        <f t="shared" si="0"/>
        <v>36</v>
      </c>
      <c r="L14" s="20">
        <f t="shared" si="1"/>
        <v>1</v>
      </c>
      <c r="M14" s="4"/>
    </row>
    <row r="15" spans="1:14" x14ac:dyDescent="0.2">
      <c r="B15" s="403"/>
      <c r="C15" s="13" t="s">
        <v>28</v>
      </c>
      <c r="D15" s="14" t="s">
        <v>33</v>
      </c>
      <c r="E15" s="15" t="s">
        <v>34</v>
      </c>
      <c r="F15" s="16">
        <v>2</v>
      </c>
      <c r="G15" s="17"/>
      <c r="H15" s="17"/>
      <c r="I15" s="17"/>
      <c r="J15" s="18"/>
      <c r="K15" s="19">
        <f t="shared" si="0"/>
        <v>2</v>
      </c>
      <c r="L15" s="20">
        <f t="shared" si="1"/>
        <v>1</v>
      </c>
      <c r="M15" s="4"/>
    </row>
    <row r="16" spans="1:14" x14ac:dyDescent="0.2">
      <c r="B16" s="403"/>
      <c r="C16" s="30" t="s">
        <v>28</v>
      </c>
      <c r="D16" s="31" t="s">
        <v>144</v>
      </c>
      <c r="E16" s="32" t="s">
        <v>145</v>
      </c>
      <c r="F16" s="16">
        <v>1</v>
      </c>
      <c r="G16" s="17"/>
      <c r="H16" s="17"/>
      <c r="I16" s="17"/>
      <c r="J16" s="18"/>
      <c r="K16" s="19">
        <f t="shared" si="0"/>
        <v>1</v>
      </c>
      <c r="L16" s="20">
        <f t="shared" si="1"/>
        <v>1</v>
      </c>
      <c r="M16" s="4"/>
    </row>
    <row r="17" spans="2:13" x14ac:dyDescent="0.2">
      <c r="B17" s="403"/>
      <c r="C17" s="30" t="s">
        <v>35</v>
      </c>
      <c r="D17" s="31" t="s">
        <v>36</v>
      </c>
      <c r="E17" s="32" t="s">
        <v>37</v>
      </c>
      <c r="F17" s="33">
        <v>250</v>
      </c>
      <c r="G17" s="34"/>
      <c r="H17" s="34"/>
      <c r="I17" s="34">
        <v>2</v>
      </c>
      <c r="J17" s="35">
        <v>1</v>
      </c>
      <c r="K17" s="36">
        <f t="shared" si="0"/>
        <v>253</v>
      </c>
      <c r="L17" s="20">
        <f t="shared" si="1"/>
        <v>1</v>
      </c>
      <c r="M17" s="4"/>
    </row>
    <row r="18" spans="2:13" x14ac:dyDescent="0.2">
      <c r="B18" s="403"/>
      <c r="C18" s="30" t="s">
        <v>35</v>
      </c>
      <c r="D18" s="31" t="s">
        <v>38</v>
      </c>
      <c r="E18" s="32" t="s">
        <v>39</v>
      </c>
      <c r="F18" s="33">
        <v>250</v>
      </c>
      <c r="G18" s="34">
        <v>8</v>
      </c>
      <c r="H18" s="34"/>
      <c r="I18" s="34">
        <v>15</v>
      </c>
      <c r="J18" s="35">
        <v>48</v>
      </c>
      <c r="K18" s="36">
        <f t="shared" si="0"/>
        <v>321</v>
      </c>
      <c r="L18" s="20">
        <f t="shared" si="1"/>
        <v>1</v>
      </c>
      <c r="M18" s="4"/>
    </row>
    <row r="19" spans="2:13" x14ac:dyDescent="0.2">
      <c r="B19" s="403"/>
      <c r="C19" s="30" t="s">
        <v>35</v>
      </c>
      <c r="D19" s="31" t="s">
        <v>40</v>
      </c>
      <c r="E19" s="146" t="s">
        <v>41</v>
      </c>
      <c r="F19" s="33">
        <v>40</v>
      </c>
      <c r="G19" s="34"/>
      <c r="H19" s="34">
        <v>2</v>
      </c>
      <c r="I19" s="34"/>
      <c r="J19" s="35"/>
      <c r="K19" s="36">
        <f t="shared" si="0"/>
        <v>42</v>
      </c>
      <c r="L19" s="20">
        <f t="shared" si="1"/>
        <v>1</v>
      </c>
      <c r="M19" s="4"/>
    </row>
    <row r="20" spans="2:13" x14ac:dyDescent="0.2">
      <c r="B20" s="403"/>
      <c r="C20" s="30" t="s">
        <v>35</v>
      </c>
      <c r="D20" s="31" t="s">
        <v>148</v>
      </c>
      <c r="E20" s="32" t="s">
        <v>149</v>
      </c>
      <c r="F20" s="33">
        <v>1</v>
      </c>
      <c r="G20" s="34"/>
      <c r="H20" s="34"/>
      <c r="I20" s="34"/>
      <c r="J20" s="35"/>
      <c r="K20" s="36">
        <f t="shared" si="0"/>
        <v>1</v>
      </c>
      <c r="L20" s="20">
        <f t="shared" si="1"/>
        <v>1</v>
      </c>
      <c r="M20" s="4"/>
    </row>
    <row r="21" spans="2:13" x14ac:dyDescent="0.2">
      <c r="B21" s="403"/>
      <c r="C21" s="13" t="s">
        <v>44</v>
      </c>
      <c r="D21" s="14" t="s">
        <v>45</v>
      </c>
      <c r="E21" s="15" t="s">
        <v>46</v>
      </c>
      <c r="F21" s="33">
        <v>100</v>
      </c>
      <c r="G21" s="34"/>
      <c r="H21" s="34">
        <v>1</v>
      </c>
      <c r="I21" s="34"/>
      <c r="J21" s="35"/>
      <c r="K21" s="36">
        <f t="shared" si="0"/>
        <v>101</v>
      </c>
      <c r="L21" s="20">
        <f t="shared" si="1"/>
        <v>1</v>
      </c>
      <c r="M21" s="4"/>
    </row>
    <row r="22" spans="2:13" x14ac:dyDescent="0.2">
      <c r="B22" s="403"/>
      <c r="C22" s="30" t="s">
        <v>44</v>
      </c>
      <c r="D22" s="31" t="s">
        <v>152</v>
      </c>
      <c r="E22" s="32" t="s">
        <v>153</v>
      </c>
      <c r="F22" s="16"/>
      <c r="G22" s="17"/>
      <c r="H22" s="17">
        <v>14</v>
      </c>
      <c r="I22" s="17"/>
      <c r="J22" s="18"/>
      <c r="K22" s="19">
        <f t="shared" si="0"/>
        <v>14</v>
      </c>
      <c r="L22" s="20">
        <f t="shared" si="1"/>
        <v>1</v>
      </c>
      <c r="M22" s="4"/>
    </row>
    <row r="23" spans="2:13" x14ac:dyDescent="0.2">
      <c r="B23" s="403"/>
      <c r="C23" s="30" t="s">
        <v>44</v>
      </c>
      <c r="D23" s="31" t="s">
        <v>47</v>
      </c>
      <c r="E23" s="32" t="s">
        <v>48</v>
      </c>
      <c r="F23" s="33">
        <v>27</v>
      </c>
      <c r="G23" s="34"/>
      <c r="H23" s="34">
        <v>9</v>
      </c>
      <c r="I23" s="34">
        <v>1</v>
      </c>
      <c r="J23" s="35"/>
      <c r="K23" s="36">
        <f t="shared" si="0"/>
        <v>37</v>
      </c>
      <c r="L23" s="20">
        <f t="shared" si="1"/>
        <v>1</v>
      </c>
      <c r="M23" s="4"/>
    </row>
    <row r="24" spans="2:13" ht="13.5" thickBot="1" x14ac:dyDescent="0.25">
      <c r="B24" s="412"/>
      <c r="C24" s="22" t="s">
        <v>44</v>
      </c>
      <c r="D24" s="23" t="s">
        <v>49</v>
      </c>
      <c r="E24" s="24" t="s">
        <v>50</v>
      </c>
      <c r="F24" s="25">
        <v>46</v>
      </c>
      <c r="G24" s="26">
        <v>3</v>
      </c>
      <c r="H24" s="26">
        <v>6</v>
      </c>
      <c r="I24" s="26">
        <v>1</v>
      </c>
      <c r="J24" s="27">
        <v>1</v>
      </c>
      <c r="K24" s="28">
        <f t="shared" si="0"/>
        <v>57</v>
      </c>
      <c r="L24" s="20">
        <f t="shared" si="1"/>
        <v>1</v>
      </c>
      <c r="M24" s="4"/>
    </row>
    <row r="25" spans="2:13" ht="13.5" thickTop="1" x14ac:dyDescent="0.2">
      <c r="B25" s="411" t="s">
        <v>53</v>
      </c>
      <c r="C25" s="13" t="s">
        <v>54</v>
      </c>
      <c r="D25" s="14" t="s">
        <v>55</v>
      </c>
      <c r="E25" s="15" t="s">
        <v>56</v>
      </c>
      <c r="F25" s="16">
        <v>23</v>
      </c>
      <c r="G25" s="17">
        <v>1</v>
      </c>
      <c r="H25" s="17"/>
      <c r="I25" s="17">
        <v>25</v>
      </c>
      <c r="J25" s="18">
        <v>9</v>
      </c>
      <c r="K25" s="19">
        <f t="shared" si="0"/>
        <v>58</v>
      </c>
      <c r="L25" s="20">
        <f t="shared" si="1"/>
        <v>1</v>
      </c>
      <c r="M25" s="4"/>
    </row>
    <row r="26" spans="2:13" x14ac:dyDescent="0.2">
      <c r="B26" s="403"/>
      <c r="C26" s="30" t="s">
        <v>54</v>
      </c>
      <c r="D26" s="31" t="s">
        <v>57</v>
      </c>
      <c r="E26" s="32" t="s">
        <v>58</v>
      </c>
      <c r="F26" s="33">
        <v>1</v>
      </c>
      <c r="G26" s="34"/>
      <c r="H26" s="34"/>
      <c r="I26" s="34"/>
      <c r="J26" s="35"/>
      <c r="K26" s="36">
        <f t="shared" si="0"/>
        <v>1</v>
      </c>
      <c r="L26" s="20">
        <f t="shared" si="1"/>
        <v>1</v>
      </c>
      <c r="M26" s="4"/>
    </row>
    <row r="27" spans="2:13" ht="13.5" thickBot="1" x14ac:dyDescent="0.25">
      <c r="B27" s="412"/>
      <c r="C27" s="22" t="s">
        <v>156</v>
      </c>
      <c r="D27" s="23" t="s">
        <v>157</v>
      </c>
      <c r="E27" s="24" t="s">
        <v>158</v>
      </c>
      <c r="F27" s="25">
        <v>1</v>
      </c>
      <c r="G27" s="26"/>
      <c r="H27" s="26"/>
      <c r="I27" s="26"/>
      <c r="J27" s="27"/>
      <c r="K27" s="28">
        <f t="shared" si="0"/>
        <v>1</v>
      </c>
      <c r="L27" s="20">
        <f t="shared" si="1"/>
        <v>1</v>
      </c>
      <c r="M27" s="4"/>
    </row>
    <row r="28" spans="2:13" ht="14.25" thickTop="1" thickBot="1" x14ac:dyDescent="0.25">
      <c r="B28" s="59" t="s">
        <v>65</v>
      </c>
      <c r="C28" s="60" t="s">
        <v>66</v>
      </c>
      <c r="D28" s="61" t="s">
        <v>67</v>
      </c>
      <c r="E28" s="62" t="s">
        <v>68</v>
      </c>
      <c r="F28" s="59">
        <v>3</v>
      </c>
      <c r="G28" s="63">
        <v>6</v>
      </c>
      <c r="H28" s="63"/>
      <c r="I28" s="63"/>
      <c r="J28" s="64">
        <v>3</v>
      </c>
      <c r="K28" s="91">
        <f t="shared" si="0"/>
        <v>12</v>
      </c>
      <c r="L28" s="20">
        <f t="shared" si="1"/>
        <v>1</v>
      </c>
      <c r="M28" s="4"/>
    </row>
    <row r="29" spans="2:13" ht="14.25" thickTop="1" thickBot="1" x14ac:dyDescent="0.25">
      <c r="B29" s="59" t="s">
        <v>90</v>
      </c>
      <c r="C29" s="60" t="s">
        <v>205</v>
      </c>
      <c r="D29" s="61" t="s">
        <v>94</v>
      </c>
      <c r="E29" s="193" t="s">
        <v>95</v>
      </c>
      <c r="F29" s="59"/>
      <c r="G29" s="63"/>
      <c r="H29" s="63">
        <v>1</v>
      </c>
      <c r="I29" s="63"/>
      <c r="J29" s="64"/>
      <c r="K29" s="91">
        <f t="shared" si="0"/>
        <v>1</v>
      </c>
      <c r="L29" s="20">
        <f t="shared" si="1"/>
        <v>1</v>
      </c>
      <c r="M29" s="4"/>
    </row>
    <row r="30" spans="2:13" ht="13.5" thickTop="1" x14ac:dyDescent="0.2">
      <c r="B30" s="402" t="s">
        <v>97</v>
      </c>
      <c r="C30" s="38" t="s">
        <v>98</v>
      </c>
      <c r="D30" s="39" t="s">
        <v>99</v>
      </c>
      <c r="E30" s="40" t="s">
        <v>100</v>
      </c>
      <c r="F30" s="41">
        <v>66</v>
      </c>
      <c r="G30" s="42">
        <v>41</v>
      </c>
      <c r="H30" s="42">
        <v>33</v>
      </c>
      <c r="I30" s="42">
        <v>40</v>
      </c>
      <c r="J30" s="43">
        <v>59</v>
      </c>
      <c r="K30" s="19">
        <f t="shared" si="0"/>
        <v>239</v>
      </c>
      <c r="L30" s="20">
        <f t="shared" si="1"/>
        <v>1</v>
      </c>
      <c r="M30" s="4"/>
    </row>
    <row r="31" spans="2:13" x14ac:dyDescent="0.2">
      <c r="B31" s="403"/>
      <c r="C31" s="45" t="s">
        <v>101</v>
      </c>
      <c r="D31" s="46" t="s">
        <v>177</v>
      </c>
      <c r="E31" s="47" t="s">
        <v>178</v>
      </c>
      <c r="F31" s="48">
        <v>22</v>
      </c>
      <c r="G31" s="49">
        <v>4</v>
      </c>
      <c r="H31" s="49">
        <v>1</v>
      </c>
      <c r="I31" s="49"/>
      <c r="J31" s="50"/>
      <c r="K31" s="36">
        <f t="shared" si="0"/>
        <v>27</v>
      </c>
      <c r="L31" s="20">
        <f t="shared" si="1"/>
        <v>1</v>
      </c>
      <c r="M31" s="4"/>
    </row>
    <row r="32" spans="2:13" x14ac:dyDescent="0.2">
      <c r="B32" s="403"/>
      <c r="C32" s="38" t="s">
        <v>106</v>
      </c>
      <c r="D32" s="39" t="s">
        <v>107</v>
      </c>
      <c r="E32" s="40" t="s">
        <v>108</v>
      </c>
      <c r="F32" s="41">
        <v>48</v>
      </c>
      <c r="G32" s="42">
        <v>24</v>
      </c>
      <c r="H32" s="42">
        <v>10</v>
      </c>
      <c r="I32" s="42">
        <v>70</v>
      </c>
      <c r="J32" s="43">
        <v>42</v>
      </c>
      <c r="K32" s="19">
        <f t="shared" si="0"/>
        <v>194</v>
      </c>
      <c r="L32" s="20">
        <f t="shared" si="1"/>
        <v>1</v>
      </c>
      <c r="M32" s="4"/>
    </row>
    <row r="33" spans="2:13" x14ac:dyDescent="0.2">
      <c r="B33" s="403"/>
      <c r="C33" s="38" t="s">
        <v>109</v>
      </c>
      <c r="D33" s="39" t="s">
        <v>110</v>
      </c>
      <c r="E33" s="40" t="s">
        <v>111</v>
      </c>
      <c r="F33" s="41">
        <v>19</v>
      </c>
      <c r="G33" s="42">
        <v>25</v>
      </c>
      <c r="H33" s="42">
        <v>12</v>
      </c>
      <c r="I33" s="42">
        <v>22</v>
      </c>
      <c r="J33" s="43">
        <v>4</v>
      </c>
      <c r="K33" s="19">
        <f t="shared" si="0"/>
        <v>82</v>
      </c>
      <c r="L33" s="20">
        <f t="shared" si="1"/>
        <v>1</v>
      </c>
      <c r="M33" s="4"/>
    </row>
    <row r="34" spans="2:13" x14ac:dyDescent="0.2">
      <c r="B34" s="403"/>
      <c r="C34" s="199" t="s">
        <v>112</v>
      </c>
      <c r="D34" s="200" t="s">
        <v>113</v>
      </c>
      <c r="E34" s="149" t="s">
        <v>114</v>
      </c>
      <c r="F34" s="48">
        <v>57</v>
      </c>
      <c r="G34" s="49">
        <v>1</v>
      </c>
      <c r="H34" s="49">
        <v>15</v>
      </c>
      <c r="I34" s="49">
        <v>12</v>
      </c>
      <c r="J34" s="50">
        <v>1</v>
      </c>
      <c r="K34" s="36">
        <f t="shared" si="0"/>
        <v>86</v>
      </c>
      <c r="L34" s="20">
        <f t="shared" si="1"/>
        <v>1</v>
      </c>
      <c r="M34" s="4"/>
    </row>
    <row r="35" spans="2:13" x14ac:dyDescent="0.2">
      <c r="B35" s="403"/>
      <c r="C35" s="45" t="s">
        <v>115</v>
      </c>
      <c r="D35" s="46" t="s">
        <v>179</v>
      </c>
      <c r="E35" s="47" t="s">
        <v>180</v>
      </c>
      <c r="F35" s="48">
        <v>2</v>
      </c>
      <c r="G35" s="49"/>
      <c r="H35" s="49"/>
      <c r="I35" s="49"/>
      <c r="J35" s="50"/>
      <c r="K35" s="36">
        <f t="shared" si="0"/>
        <v>2</v>
      </c>
      <c r="L35" s="20">
        <f t="shared" si="1"/>
        <v>1</v>
      </c>
      <c r="M35" s="4"/>
    </row>
    <row r="36" spans="2:13" x14ac:dyDescent="0.2">
      <c r="B36" s="403"/>
      <c r="C36" s="45" t="s">
        <v>115</v>
      </c>
      <c r="D36" s="46" t="s">
        <v>116</v>
      </c>
      <c r="E36" s="47" t="s">
        <v>117</v>
      </c>
      <c r="F36" s="48">
        <v>1</v>
      </c>
      <c r="G36" s="49"/>
      <c r="H36" s="49"/>
      <c r="I36" s="49"/>
      <c r="J36" s="50"/>
      <c r="K36" s="208">
        <f t="shared" si="0"/>
        <v>1</v>
      </c>
      <c r="L36" s="20">
        <f t="shared" si="1"/>
        <v>1</v>
      </c>
      <c r="M36" s="4"/>
    </row>
    <row r="37" spans="2:13" x14ac:dyDescent="0.2">
      <c r="B37" s="403"/>
      <c r="C37" s="38" t="s">
        <v>115</v>
      </c>
      <c r="D37" s="39" t="s">
        <v>118</v>
      </c>
      <c r="E37" s="40" t="s">
        <v>119</v>
      </c>
      <c r="F37" s="41">
        <v>17</v>
      </c>
      <c r="G37" s="42">
        <v>9</v>
      </c>
      <c r="H37" s="42">
        <v>12</v>
      </c>
      <c r="I37" s="42">
        <v>10</v>
      </c>
      <c r="J37" s="43">
        <v>5</v>
      </c>
      <c r="K37" s="19">
        <f t="shared" si="0"/>
        <v>53</v>
      </c>
      <c r="L37" s="20">
        <f t="shared" si="1"/>
        <v>1</v>
      </c>
      <c r="M37" s="4"/>
    </row>
    <row r="38" spans="2:13" x14ac:dyDescent="0.2">
      <c r="B38" s="403"/>
      <c r="C38" s="45" t="s">
        <v>115</v>
      </c>
      <c r="D38" s="46" t="s">
        <v>120</v>
      </c>
      <c r="E38" s="47" t="s">
        <v>121</v>
      </c>
      <c r="F38" s="41">
        <v>17</v>
      </c>
      <c r="G38" s="42">
        <v>5</v>
      </c>
      <c r="H38" s="42"/>
      <c r="I38" s="42"/>
      <c r="J38" s="43">
        <v>6</v>
      </c>
      <c r="K38" s="19">
        <f t="shared" si="0"/>
        <v>28</v>
      </c>
      <c r="L38" s="20">
        <f t="shared" si="1"/>
        <v>1</v>
      </c>
      <c r="M38" s="4"/>
    </row>
    <row r="39" spans="2:13" x14ac:dyDescent="0.2">
      <c r="B39" s="403"/>
      <c r="C39" s="45" t="s">
        <v>115</v>
      </c>
      <c r="D39" s="46" t="s">
        <v>122</v>
      </c>
      <c r="E39" s="47" t="s">
        <v>123</v>
      </c>
      <c r="F39" s="41">
        <v>25</v>
      </c>
      <c r="G39" s="42">
        <v>8</v>
      </c>
      <c r="H39" s="42">
        <v>11</v>
      </c>
      <c r="I39" s="42">
        <v>6</v>
      </c>
      <c r="J39" s="43">
        <v>3</v>
      </c>
      <c r="K39" s="19">
        <f t="shared" si="0"/>
        <v>53</v>
      </c>
      <c r="L39" s="20">
        <f t="shared" si="1"/>
        <v>1</v>
      </c>
      <c r="M39" s="4"/>
    </row>
    <row r="40" spans="2:13" x14ac:dyDescent="0.2">
      <c r="B40" s="403"/>
      <c r="C40" s="45" t="s">
        <v>115</v>
      </c>
      <c r="D40" s="46" t="s">
        <v>126</v>
      </c>
      <c r="E40" s="47" t="s">
        <v>127</v>
      </c>
      <c r="F40" s="48"/>
      <c r="G40" s="49">
        <v>2</v>
      </c>
      <c r="H40" s="49"/>
      <c r="I40" s="49"/>
      <c r="J40" s="50">
        <v>1</v>
      </c>
      <c r="K40" s="36">
        <f t="shared" si="0"/>
        <v>3</v>
      </c>
      <c r="L40" s="20">
        <f t="shared" si="1"/>
        <v>1</v>
      </c>
      <c r="M40" s="4"/>
    </row>
    <row r="41" spans="2:13" x14ac:dyDescent="0.2">
      <c r="B41" s="403"/>
      <c r="C41" s="45" t="s">
        <v>183</v>
      </c>
      <c r="D41" s="46" t="s">
        <v>184</v>
      </c>
      <c r="E41" s="47" t="s">
        <v>185</v>
      </c>
      <c r="F41" s="48">
        <v>4</v>
      </c>
      <c r="G41" s="49">
        <v>1</v>
      </c>
      <c r="H41" s="49"/>
      <c r="I41" s="49"/>
      <c r="J41" s="50"/>
      <c r="K41" s="36">
        <f t="shared" si="0"/>
        <v>5</v>
      </c>
      <c r="L41" s="20">
        <f t="shared" si="1"/>
        <v>1</v>
      </c>
      <c r="M41" s="4"/>
    </row>
    <row r="42" spans="2:13" x14ac:dyDescent="0.2">
      <c r="B42" s="403"/>
      <c r="C42" s="13" t="s">
        <v>183</v>
      </c>
      <c r="D42" s="14" t="s">
        <v>196</v>
      </c>
      <c r="E42" s="142" t="s">
        <v>210</v>
      </c>
      <c r="F42" s="41">
        <v>10</v>
      </c>
      <c r="G42" s="42"/>
      <c r="H42" s="42"/>
      <c r="I42" s="42"/>
      <c r="J42" s="43"/>
      <c r="K42" s="19">
        <f t="shared" si="0"/>
        <v>10</v>
      </c>
      <c r="L42" s="20">
        <f t="shared" si="1"/>
        <v>1</v>
      </c>
      <c r="M42" s="4"/>
    </row>
    <row r="43" spans="2:13" x14ac:dyDescent="0.2">
      <c r="B43" s="403"/>
      <c r="C43" s="30" t="s">
        <v>183</v>
      </c>
      <c r="D43" s="31" t="s">
        <v>188</v>
      </c>
      <c r="E43" s="146" t="s">
        <v>189</v>
      </c>
      <c r="F43" s="48">
        <v>1</v>
      </c>
      <c r="G43" s="49"/>
      <c r="H43" s="49"/>
      <c r="I43" s="49"/>
      <c r="J43" s="50"/>
      <c r="K43" s="36">
        <f t="shared" si="0"/>
        <v>1</v>
      </c>
      <c r="L43" s="20">
        <f t="shared" si="1"/>
        <v>1</v>
      </c>
      <c r="M43" s="4"/>
    </row>
    <row r="44" spans="2:13" x14ac:dyDescent="0.2">
      <c r="B44" s="403"/>
      <c r="C44" s="38" t="s">
        <v>128</v>
      </c>
      <c r="D44" s="39" t="s">
        <v>129</v>
      </c>
      <c r="E44" s="40" t="s">
        <v>130</v>
      </c>
      <c r="F44" s="41"/>
      <c r="G44" s="42"/>
      <c r="H44" s="42"/>
      <c r="I44" s="42">
        <v>2</v>
      </c>
      <c r="J44" s="43">
        <v>5</v>
      </c>
      <c r="K44" s="19">
        <f t="shared" si="0"/>
        <v>7</v>
      </c>
      <c r="L44" s="20">
        <f t="shared" si="1"/>
        <v>1</v>
      </c>
      <c r="M44" s="4"/>
    </row>
    <row r="45" spans="2:13" x14ac:dyDescent="0.2">
      <c r="B45" s="403"/>
      <c r="C45" s="45" t="s">
        <v>128</v>
      </c>
      <c r="D45" s="46" t="s">
        <v>131</v>
      </c>
      <c r="E45" s="47" t="s">
        <v>132</v>
      </c>
      <c r="F45" s="41">
        <v>16</v>
      </c>
      <c r="G45" s="42">
        <v>14</v>
      </c>
      <c r="H45" s="42">
        <v>11</v>
      </c>
      <c r="I45" s="42">
        <v>7</v>
      </c>
      <c r="J45" s="43">
        <v>24</v>
      </c>
      <c r="K45" s="19">
        <f t="shared" si="0"/>
        <v>72</v>
      </c>
      <c r="L45" s="20">
        <f t="shared" si="1"/>
        <v>1</v>
      </c>
      <c r="M45" s="4"/>
    </row>
    <row r="46" spans="2:13" x14ac:dyDescent="0.2">
      <c r="B46" s="403"/>
      <c r="C46" s="45" t="s">
        <v>190</v>
      </c>
      <c r="D46" s="46" t="s">
        <v>191</v>
      </c>
      <c r="E46" s="47" t="s">
        <v>192</v>
      </c>
      <c r="F46" s="41">
        <v>9</v>
      </c>
      <c r="G46" s="42"/>
      <c r="H46" s="42">
        <v>2</v>
      </c>
      <c r="I46" s="42">
        <v>1</v>
      </c>
      <c r="J46" s="43"/>
      <c r="K46" s="19">
        <f t="shared" si="0"/>
        <v>12</v>
      </c>
      <c r="L46" s="20">
        <f t="shared" si="1"/>
        <v>1</v>
      </c>
      <c r="M46" s="4"/>
    </row>
    <row r="47" spans="2:13" ht="13.5" thickBot="1" x14ac:dyDescent="0.25">
      <c r="B47" s="404"/>
      <c r="C47" s="67" t="s">
        <v>190</v>
      </c>
      <c r="D47" s="68" t="s">
        <v>193</v>
      </c>
      <c r="E47" s="69" t="s">
        <v>194</v>
      </c>
      <c r="F47" s="70"/>
      <c r="G47" s="71"/>
      <c r="H47" s="71">
        <v>2</v>
      </c>
      <c r="I47" s="71"/>
      <c r="J47" s="72">
        <v>1</v>
      </c>
      <c r="K47" s="165">
        <f t="shared" si="0"/>
        <v>3</v>
      </c>
      <c r="L47" s="20">
        <f t="shared" si="1"/>
        <v>1</v>
      </c>
      <c r="M47" s="4"/>
    </row>
    <row r="49" spans="3:4" ht="15.75" x14ac:dyDescent="0.25">
      <c r="C49" s="74" t="s">
        <v>133</v>
      </c>
      <c r="D49" s="75">
        <f>SUM(L8:L47)</f>
        <v>40</v>
      </c>
    </row>
    <row r="50" spans="3:4" ht="15.75" x14ac:dyDescent="0.25">
      <c r="C50" s="74" t="s">
        <v>134</v>
      </c>
      <c r="D50" s="75">
        <f>SUM(K8:K47)</f>
        <v>1974</v>
      </c>
    </row>
  </sheetData>
  <sheetProtection sheet="1" objects="1" scenarios="1" selectLockedCells="1" selectUnlockedCells="1"/>
  <mergeCells count="13">
    <mergeCell ref="M6:M7"/>
    <mergeCell ref="B8:B9"/>
    <mergeCell ref="B10:B11"/>
    <mergeCell ref="B12:B24"/>
    <mergeCell ref="B25:B27"/>
    <mergeCell ref="B30:B47"/>
    <mergeCell ref="B1:K1"/>
    <mergeCell ref="B2:K2"/>
    <mergeCell ref="B3:K3"/>
    <mergeCell ref="B6:D6"/>
    <mergeCell ref="E6:E7"/>
    <mergeCell ref="F6:J6"/>
    <mergeCell ref="K6:K7"/>
  </mergeCells>
  <conditionalFormatting sqref="K8:K47">
    <cfRule type="cellIs" dxfId="8" priority="1" stopIfTrue="1" operator="equal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9"/>
  <sheetViews>
    <sheetView showGridLines="0" zoomScaleNormal="100" zoomScalePageLayoutView="125" workbookViewId="0">
      <selection activeCell="L1" sqref="L1:L1048576"/>
    </sheetView>
  </sheetViews>
  <sheetFormatPr defaultColWidth="7.75" defaultRowHeight="12.75" x14ac:dyDescent="0.2"/>
  <cols>
    <col min="1" max="1" width="2.125" style="1" customWidth="1"/>
    <col min="2" max="3" width="12.625" style="1" customWidth="1"/>
    <col min="4" max="4" width="11.25" style="1" customWidth="1"/>
    <col min="5" max="5" width="25.75" style="1" customWidth="1"/>
    <col min="6" max="10" width="10.875" style="1" customWidth="1"/>
    <col min="11" max="11" width="11.75" style="1" customWidth="1"/>
    <col min="12" max="12" width="12.5" style="1" hidden="1" customWidth="1"/>
    <col min="13" max="13" width="12.5" style="1" customWidth="1"/>
    <col min="14" max="16384" width="7.75" style="1"/>
  </cols>
  <sheetData>
    <row r="1" spans="1:13" s="76" customFormat="1" ht="17.25" customHeight="1" x14ac:dyDescent="0.25">
      <c r="B1" s="379" t="s">
        <v>222</v>
      </c>
      <c r="C1" s="379"/>
      <c r="D1" s="379"/>
      <c r="E1" s="379"/>
      <c r="F1" s="379"/>
      <c r="G1" s="379"/>
      <c r="H1" s="379"/>
      <c r="I1" s="379"/>
      <c r="J1" s="379"/>
      <c r="K1" s="379"/>
    </row>
    <row r="2" spans="1:13" s="123" customFormat="1" ht="12.75" customHeight="1" x14ac:dyDescent="0.2">
      <c r="A2" s="206"/>
      <c r="B2" s="206"/>
      <c r="C2" s="206"/>
      <c r="D2" s="206"/>
      <c r="E2" s="206"/>
      <c r="F2" s="206"/>
      <c r="G2" s="206"/>
      <c r="H2" s="206"/>
      <c r="I2" s="206"/>
      <c r="J2" s="206"/>
    </row>
    <row r="3" spans="1:13" s="76" customFormat="1" ht="12.75" customHeight="1" x14ac:dyDescent="0.25">
      <c r="B3" s="406" t="s">
        <v>211</v>
      </c>
      <c r="C3" s="406"/>
      <c r="D3" s="406"/>
      <c r="E3" s="406"/>
      <c r="F3" s="406"/>
      <c r="G3" s="406"/>
      <c r="H3" s="406"/>
      <c r="I3" s="406"/>
      <c r="J3" s="406"/>
      <c r="K3" s="406"/>
      <c r="L3" s="207"/>
      <c r="M3" s="207"/>
    </row>
    <row r="4" spans="1:13" ht="12.75" customHeight="1" x14ac:dyDescent="0.25">
      <c r="B4" s="78"/>
      <c r="C4" s="78"/>
      <c r="D4" s="78"/>
      <c r="E4" s="78"/>
      <c r="F4" s="78"/>
      <c r="G4" s="78"/>
      <c r="H4" s="78"/>
      <c r="I4" s="78"/>
      <c r="J4" s="78"/>
      <c r="K4" s="3"/>
      <c r="L4" s="3"/>
      <c r="M4" s="3"/>
    </row>
    <row r="5" spans="1:13" ht="12.75" customHeight="1" thickBot="1" x14ac:dyDescent="0.25"/>
    <row r="6" spans="1:13" ht="16.5" thickBot="1" x14ac:dyDescent="0.3">
      <c r="B6" s="381" t="s">
        <v>2</v>
      </c>
      <c r="C6" s="382"/>
      <c r="D6" s="382"/>
      <c r="E6" s="384" t="s">
        <v>3</v>
      </c>
      <c r="F6" s="386" t="s">
        <v>4</v>
      </c>
      <c r="G6" s="387"/>
      <c r="H6" s="387"/>
      <c r="I6" s="387"/>
      <c r="J6" s="388"/>
      <c r="K6" s="389" t="s">
        <v>5</v>
      </c>
      <c r="L6" s="4" t="s">
        <v>6</v>
      </c>
      <c r="M6" s="371"/>
    </row>
    <row r="7" spans="1:13" ht="13.5" thickBot="1" x14ac:dyDescent="0.25">
      <c r="B7" s="5" t="s">
        <v>7</v>
      </c>
      <c r="C7" s="6" t="s">
        <v>8</v>
      </c>
      <c r="D7" s="7" t="s">
        <v>9</v>
      </c>
      <c r="E7" s="397"/>
      <c r="F7" s="8" t="s">
        <v>10</v>
      </c>
      <c r="G7" s="9" t="s">
        <v>11</v>
      </c>
      <c r="H7" s="9" t="s">
        <v>12</v>
      </c>
      <c r="I7" s="9" t="s">
        <v>13</v>
      </c>
      <c r="J7" s="10" t="s">
        <v>14</v>
      </c>
      <c r="K7" s="396"/>
      <c r="L7" s="11" t="s">
        <v>15</v>
      </c>
      <c r="M7" s="378"/>
    </row>
    <row r="8" spans="1:13" x14ac:dyDescent="0.2">
      <c r="B8" s="12" t="s">
        <v>16</v>
      </c>
      <c r="C8" s="135" t="s">
        <v>17</v>
      </c>
      <c r="D8" s="136" t="s">
        <v>18</v>
      </c>
      <c r="E8" s="137" t="s">
        <v>19</v>
      </c>
      <c r="F8" s="16">
        <v>13</v>
      </c>
      <c r="G8" s="17"/>
      <c r="H8" s="17"/>
      <c r="I8" s="17">
        <f>1+30</f>
        <v>31</v>
      </c>
      <c r="J8" s="18">
        <v>5</v>
      </c>
      <c r="K8" s="191">
        <f t="shared" ref="K8:K46" si="0">SUM(F8:J8)</f>
        <v>49</v>
      </c>
      <c r="L8" s="20">
        <f t="shared" ref="L8:L46" si="1">IF(K8&gt;0,1,0)</f>
        <v>1</v>
      </c>
      <c r="M8" s="4"/>
    </row>
    <row r="9" spans="1:13" ht="13.5" thickBot="1" x14ac:dyDescent="0.25">
      <c r="B9" s="21"/>
      <c r="C9" s="22" t="s">
        <v>207</v>
      </c>
      <c r="D9" s="23" t="s">
        <v>135</v>
      </c>
      <c r="E9" s="24" t="s">
        <v>136</v>
      </c>
      <c r="F9" s="25"/>
      <c r="G9" s="26"/>
      <c r="H9" s="26"/>
      <c r="I9" s="26">
        <f>1+4</f>
        <v>5</v>
      </c>
      <c r="J9" s="27"/>
      <c r="K9" s="28">
        <f t="shared" si="0"/>
        <v>5</v>
      </c>
      <c r="L9" s="20">
        <f t="shared" si="1"/>
        <v>1</v>
      </c>
      <c r="M9" s="4"/>
    </row>
    <row r="10" spans="1:13" ht="14.25" thickTop="1" thickBot="1" x14ac:dyDescent="0.25">
      <c r="B10" s="88" t="s">
        <v>20</v>
      </c>
      <c r="C10" s="86" t="s">
        <v>21</v>
      </c>
      <c r="D10" s="87" t="s">
        <v>137</v>
      </c>
      <c r="E10" s="209" t="s">
        <v>138</v>
      </c>
      <c r="F10" s="85">
        <v>4</v>
      </c>
      <c r="G10" s="89"/>
      <c r="H10" s="89"/>
      <c r="I10" s="89"/>
      <c r="J10" s="90"/>
      <c r="K10" s="91">
        <f t="shared" si="0"/>
        <v>4</v>
      </c>
      <c r="L10" s="20">
        <f t="shared" si="1"/>
        <v>1</v>
      </c>
      <c r="M10" s="4"/>
    </row>
    <row r="11" spans="1:13" ht="13.5" thickTop="1" x14ac:dyDescent="0.2">
      <c r="B11" s="411" t="s">
        <v>26</v>
      </c>
      <c r="C11" s="13" t="s">
        <v>28</v>
      </c>
      <c r="D11" s="14" t="s">
        <v>142</v>
      </c>
      <c r="E11" s="142" t="s">
        <v>143</v>
      </c>
      <c r="F11" s="16"/>
      <c r="G11" s="17">
        <v>2</v>
      </c>
      <c r="H11" s="17"/>
      <c r="I11" s="17">
        <f>26+80</f>
        <v>106</v>
      </c>
      <c r="J11" s="18"/>
      <c r="K11" s="19">
        <f t="shared" si="0"/>
        <v>108</v>
      </c>
      <c r="L11" s="20">
        <f t="shared" si="1"/>
        <v>1</v>
      </c>
      <c r="M11" s="4"/>
    </row>
    <row r="12" spans="1:13" x14ac:dyDescent="0.2">
      <c r="B12" s="413"/>
      <c r="C12" s="13" t="s">
        <v>28</v>
      </c>
      <c r="D12" s="14" t="s">
        <v>29</v>
      </c>
      <c r="E12" s="15" t="s">
        <v>30</v>
      </c>
      <c r="F12" s="33">
        <v>5</v>
      </c>
      <c r="G12" s="34"/>
      <c r="H12" s="34"/>
      <c r="I12" s="34">
        <v>50</v>
      </c>
      <c r="J12" s="35">
        <v>30</v>
      </c>
      <c r="K12" s="36">
        <f t="shared" si="0"/>
        <v>85</v>
      </c>
      <c r="L12" s="20">
        <f t="shared" si="1"/>
        <v>1</v>
      </c>
      <c r="M12" s="4"/>
    </row>
    <row r="13" spans="1:13" x14ac:dyDescent="0.2">
      <c r="B13" s="413"/>
      <c r="C13" s="13" t="s">
        <v>28</v>
      </c>
      <c r="D13" s="31" t="s">
        <v>31</v>
      </c>
      <c r="E13" s="146" t="s">
        <v>32</v>
      </c>
      <c r="F13" s="16"/>
      <c r="G13" s="17">
        <v>5</v>
      </c>
      <c r="H13" s="17"/>
      <c r="I13" s="17">
        <v>1</v>
      </c>
      <c r="J13" s="18"/>
      <c r="K13" s="19">
        <f t="shared" si="0"/>
        <v>6</v>
      </c>
      <c r="L13" s="20">
        <f t="shared" si="1"/>
        <v>1</v>
      </c>
      <c r="M13" s="4"/>
    </row>
    <row r="14" spans="1:13" x14ac:dyDescent="0.2">
      <c r="B14" s="413"/>
      <c r="C14" s="30" t="s">
        <v>28</v>
      </c>
      <c r="D14" s="31" t="s">
        <v>33</v>
      </c>
      <c r="E14" s="146" t="s">
        <v>34</v>
      </c>
      <c r="F14" s="33">
        <v>2</v>
      </c>
      <c r="G14" s="34"/>
      <c r="H14" s="34"/>
      <c r="I14" s="34">
        <v>80</v>
      </c>
      <c r="J14" s="35"/>
      <c r="K14" s="36">
        <f t="shared" si="0"/>
        <v>82</v>
      </c>
      <c r="L14" s="20">
        <f t="shared" si="1"/>
        <v>1</v>
      </c>
      <c r="M14" s="4"/>
    </row>
    <row r="15" spans="1:13" x14ac:dyDescent="0.2">
      <c r="B15" s="413"/>
      <c r="C15" s="13" t="s">
        <v>28</v>
      </c>
      <c r="D15" s="14" t="s">
        <v>144</v>
      </c>
      <c r="E15" s="15" t="s">
        <v>145</v>
      </c>
      <c r="F15" s="16"/>
      <c r="G15" s="17">
        <v>3</v>
      </c>
      <c r="H15" s="17"/>
      <c r="I15" s="17">
        <v>20</v>
      </c>
      <c r="J15" s="18"/>
      <c r="K15" s="19">
        <f t="shared" si="0"/>
        <v>23</v>
      </c>
      <c r="L15" s="20">
        <f t="shared" si="1"/>
        <v>1</v>
      </c>
      <c r="M15" s="4"/>
    </row>
    <row r="16" spans="1:13" x14ac:dyDescent="0.2">
      <c r="B16" s="413"/>
      <c r="C16" s="30" t="s">
        <v>35</v>
      </c>
      <c r="D16" s="31" t="s">
        <v>38</v>
      </c>
      <c r="E16" s="32" t="s">
        <v>39</v>
      </c>
      <c r="F16" s="16">
        <v>20</v>
      </c>
      <c r="G16" s="17">
        <v>1</v>
      </c>
      <c r="H16" s="17"/>
      <c r="I16" s="17">
        <f>220+3</f>
        <v>223</v>
      </c>
      <c r="J16" s="18">
        <v>23</v>
      </c>
      <c r="K16" s="19">
        <f t="shared" si="0"/>
        <v>267</v>
      </c>
      <c r="L16" s="20">
        <f t="shared" si="1"/>
        <v>1</v>
      </c>
      <c r="M16" s="4"/>
    </row>
    <row r="17" spans="2:13" x14ac:dyDescent="0.2">
      <c r="B17" s="413"/>
      <c r="C17" s="30" t="s">
        <v>35</v>
      </c>
      <c r="D17" s="31" t="s">
        <v>40</v>
      </c>
      <c r="E17" s="32" t="s">
        <v>41</v>
      </c>
      <c r="F17" s="33"/>
      <c r="G17" s="34"/>
      <c r="H17" s="34"/>
      <c r="I17" s="34">
        <v>1</v>
      </c>
      <c r="J17" s="35"/>
      <c r="K17" s="36">
        <f t="shared" si="0"/>
        <v>1</v>
      </c>
      <c r="L17" s="20">
        <f t="shared" si="1"/>
        <v>1</v>
      </c>
      <c r="M17" s="4"/>
    </row>
    <row r="18" spans="2:13" x14ac:dyDescent="0.2">
      <c r="B18" s="413"/>
      <c r="C18" s="30" t="s">
        <v>35</v>
      </c>
      <c r="D18" s="31" t="s">
        <v>42</v>
      </c>
      <c r="E18" s="32" t="s">
        <v>43</v>
      </c>
      <c r="F18" s="33"/>
      <c r="G18" s="34"/>
      <c r="H18" s="34">
        <v>1</v>
      </c>
      <c r="I18" s="34"/>
      <c r="J18" s="35"/>
      <c r="K18" s="36">
        <f t="shared" si="0"/>
        <v>1</v>
      </c>
      <c r="L18" s="20">
        <f t="shared" si="1"/>
        <v>1</v>
      </c>
      <c r="M18" s="4"/>
    </row>
    <row r="19" spans="2:13" x14ac:dyDescent="0.2">
      <c r="B19" s="413"/>
      <c r="C19" s="30" t="s">
        <v>35</v>
      </c>
      <c r="D19" s="31" t="s">
        <v>148</v>
      </c>
      <c r="E19" s="146" t="s">
        <v>149</v>
      </c>
      <c r="F19" s="33"/>
      <c r="G19" s="34"/>
      <c r="H19" s="34"/>
      <c r="I19" s="34">
        <v>9</v>
      </c>
      <c r="J19" s="35"/>
      <c r="K19" s="36">
        <f t="shared" si="0"/>
        <v>9</v>
      </c>
      <c r="L19" s="20">
        <f t="shared" si="1"/>
        <v>1</v>
      </c>
      <c r="M19" s="4"/>
    </row>
    <row r="20" spans="2:13" x14ac:dyDescent="0.2">
      <c r="B20" s="413"/>
      <c r="C20" s="30" t="s">
        <v>44</v>
      </c>
      <c r="D20" s="31" t="s">
        <v>152</v>
      </c>
      <c r="E20" s="32" t="s">
        <v>153</v>
      </c>
      <c r="F20" s="33"/>
      <c r="G20" s="34"/>
      <c r="H20" s="34">
        <v>4</v>
      </c>
      <c r="I20" s="34"/>
      <c r="J20" s="35"/>
      <c r="K20" s="36">
        <f t="shared" si="0"/>
        <v>4</v>
      </c>
      <c r="L20" s="20">
        <f t="shared" si="1"/>
        <v>1</v>
      </c>
      <c r="M20" s="4"/>
    </row>
    <row r="21" spans="2:13" x14ac:dyDescent="0.2">
      <c r="B21" s="413"/>
      <c r="C21" s="13" t="s">
        <v>44</v>
      </c>
      <c r="D21" s="14" t="s">
        <v>47</v>
      </c>
      <c r="E21" s="15" t="s">
        <v>48</v>
      </c>
      <c r="F21" s="33">
        <v>118</v>
      </c>
      <c r="G21" s="34"/>
      <c r="H21" s="34"/>
      <c r="I21" s="34">
        <f>25+2</f>
        <v>27</v>
      </c>
      <c r="J21" s="35">
        <v>46</v>
      </c>
      <c r="K21" s="36">
        <f t="shared" si="0"/>
        <v>191</v>
      </c>
      <c r="L21" s="20">
        <f t="shared" si="1"/>
        <v>1</v>
      </c>
      <c r="M21" s="4"/>
    </row>
    <row r="22" spans="2:13" ht="13.5" thickBot="1" x14ac:dyDescent="0.25">
      <c r="B22" s="408"/>
      <c r="C22" s="22" t="s">
        <v>44</v>
      </c>
      <c r="D22" s="23" t="s">
        <v>49</v>
      </c>
      <c r="E22" s="24" t="s">
        <v>50</v>
      </c>
      <c r="F22" s="21">
        <v>50</v>
      </c>
      <c r="G22" s="179"/>
      <c r="H22" s="179">
        <v>1</v>
      </c>
      <c r="I22" s="179">
        <v>5</v>
      </c>
      <c r="J22" s="180">
        <v>8</v>
      </c>
      <c r="K22" s="181">
        <f t="shared" si="0"/>
        <v>64</v>
      </c>
      <c r="L22" s="20">
        <f t="shared" si="1"/>
        <v>1</v>
      </c>
      <c r="M22" s="4"/>
    </row>
    <row r="23" spans="2:13" ht="13.5" thickTop="1" x14ac:dyDescent="0.2">
      <c r="B23" s="411" t="s">
        <v>53</v>
      </c>
      <c r="C23" s="13" t="s">
        <v>54</v>
      </c>
      <c r="D23" s="14" t="s">
        <v>55</v>
      </c>
      <c r="E23" s="15" t="s">
        <v>56</v>
      </c>
      <c r="F23" s="16">
        <v>20</v>
      </c>
      <c r="G23" s="17">
        <v>2</v>
      </c>
      <c r="H23" s="17">
        <v>5</v>
      </c>
      <c r="I23" s="17">
        <v>32</v>
      </c>
      <c r="J23" s="18">
        <v>9</v>
      </c>
      <c r="K23" s="19">
        <f t="shared" si="0"/>
        <v>68</v>
      </c>
      <c r="L23" s="20">
        <f t="shared" si="1"/>
        <v>1</v>
      </c>
      <c r="M23" s="4"/>
    </row>
    <row r="24" spans="2:13" x14ac:dyDescent="0.2">
      <c r="B24" s="413"/>
      <c r="C24" s="30" t="s">
        <v>54</v>
      </c>
      <c r="D24" s="31" t="s">
        <v>57</v>
      </c>
      <c r="E24" s="32" t="s">
        <v>58</v>
      </c>
      <c r="F24" s="33"/>
      <c r="G24" s="34"/>
      <c r="H24" s="34"/>
      <c r="I24" s="34">
        <v>4</v>
      </c>
      <c r="J24" s="35">
        <v>1</v>
      </c>
      <c r="K24" s="36">
        <f t="shared" si="0"/>
        <v>5</v>
      </c>
      <c r="L24" s="20">
        <f t="shared" si="1"/>
        <v>1</v>
      </c>
      <c r="M24" s="4"/>
    </row>
    <row r="25" spans="2:13" ht="13.5" thickBot="1" x14ac:dyDescent="0.25">
      <c r="B25" s="408"/>
      <c r="C25" s="22" t="s">
        <v>156</v>
      </c>
      <c r="D25" s="23" t="s">
        <v>157</v>
      </c>
      <c r="E25" s="24" t="s">
        <v>158</v>
      </c>
      <c r="F25" s="25">
        <v>1</v>
      </c>
      <c r="G25" s="26"/>
      <c r="H25" s="26"/>
      <c r="I25" s="26"/>
      <c r="J25" s="27"/>
      <c r="K25" s="28">
        <f t="shared" si="0"/>
        <v>1</v>
      </c>
      <c r="L25" s="20">
        <f t="shared" si="1"/>
        <v>1</v>
      </c>
      <c r="M25" s="4"/>
    </row>
    <row r="26" spans="2:13" ht="13.5" thickTop="1" x14ac:dyDescent="0.2">
      <c r="B26" s="402" t="s">
        <v>65</v>
      </c>
      <c r="C26" s="38" t="s">
        <v>66</v>
      </c>
      <c r="D26" s="39" t="s">
        <v>67</v>
      </c>
      <c r="E26" s="40" t="s">
        <v>68</v>
      </c>
      <c r="F26" s="41">
        <v>1</v>
      </c>
      <c r="G26" s="42">
        <v>1</v>
      </c>
      <c r="H26" s="42"/>
      <c r="I26" s="42">
        <v>4</v>
      </c>
      <c r="J26" s="43"/>
      <c r="K26" s="19">
        <f t="shared" si="0"/>
        <v>6</v>
      </c>
      <c r="L26" s="20">
        <f t="shared" si="1"/>
        <v>1</v>
      </c>
      <c r="M26" s="4"/>
    </row>
    <row r="27" spans="2:13" x14ac:dyDescent="0.2">
      <c r="B27" s="403"/>
      <c r="C27" s="45" t="s">
        <v>72</v>
      </c>
      <c r="D27" s="46" t="s">
        <v>73</v>
      </c>
      <c r="E27" s="47" t="s">
        <v>74</v>
      </c>
      <c r="F27" s="48">
        <v>1</v>
      </c>
      <c r="G27" s="49">
        <v>2</v>
      </c>
      <c r="H27" s="49"/>
      <c r="I27" s="49"/>
      <c r="J27" s="50"/>
      <c r="K27" s="36">
        <f t="shared" si="0"/>
        <v>3</v>
      </c>
      <c r="L27" s="20">
        <f t="shared" si="1"/>
        <v>1</v>
      </c>
      <c r="M27" s="4"/>
    </row>
    <row r="28" spans="2:13" ht="13.5" thickBot="1" x14ac:dyDescent="0.25">
      <c r="B28" s="412"/>
      <c r="C28" s="53" t="s">
        <v>82</v>
      </c>
      <c r="D28" s="54" t="s">
        <v>83</v>
      </c>
      <c r="E28" s="55" t="s">
        <v>84</v>
      </c>
      <c r="F28" s="56"/>
      <c r="G28" s="57"/>
      <c r="H28" s="57"/>
      <c r="I28" s="57">
        <f>1+7</f>
        <v>8</v>
      </c>
      <c r="J28" s="58">
        <v>2</v>
      </c>
      <c r="K28" s="28">
        <f t="shared" si="0"/>
        <v>10</v>
      </c>
      <c r="L28" s="20">
        <f t="shared" si="1"/>
        <v>1</v>
      </c>
      <c r="M28" s="4"/>
    </row>
    <row r="29" spans="2:13" ht="14.25" thickTop="1" thickBot="1" x14ac:dyDescent="0.25">
      <c r="B29" s="59" t="s">
        <v>203</v>
      </c>
      <c r="C29" s="60" t="s">
        <v>168</v>
      </c>
      <c r="D29" s="61" t="s">
        <v>204</v>
      </c>
      <c r="E29" s="193" t="s">
        <v>169</v>
      </c>
      <c r="F29" s="59"/>
      <c r="G29" s="63"/>
      <c r="H29" s="63"/>
      <c r="I29" s="63">
        <v>1</v>
      </c>
      <c r="J29" s="64"/>
      <c r="K29" s="91">
        <f t="shared" si="0"/>
        <v>1</v>
      </c>
      <c r="L29" s="20">
        <f t="shared" si="1"/>
        <v>1</v>
      </c>
      <c r="M29" s="4"/>
    </row>
    <row r="30" spans="2:13" ht="14.25" thickTop="1" thickBot="1" x14ac:dyDescent="0.25">
      <c r="B30" s="59" t="s">
        <v>90</v>
      </c>
      <c r="C30" s="60" t="s">
        <v>205</v>
      </c>
      <c r="D30" s="61" t="s">
        <v>94</v>
      </c>
      <c r="E30" s="62" t="s">
        <v>95</v>
      </c>
      <c r="F30" s="59">
        <v>6</v>
      </c>
      <c r="G30" s="63"/>
      <c r="H30" s="63"/>
      <c r="I30" s="63"/>
      <c r="J30" s="64"/>
      <c r="K30" s="91">
        <f t="shared" si="0"/>
        <v>6</v>
      </c>
      <c r="L30" s="20">
        <f t="shared" si="1"/>
        <v>1</v>
      </c>
      <c r="M30" s="4"/>
    </row>
    <row r="31" spans="2:13" ht="13.5" thickTop="1" x14ac:dyDescent="0.2">
      <c r="B31" s="402" t="s">
        <v>97</v>
      </c>
      <c r="C31" s="108" t="s">
        <v>98</v>
      </c>
      <c r="D31" s="109" t="s">
        <v>99</v>
      </c>
      <c r="E31" s="110" t="s">
        <v>100</v>
      </c>
      <c r="F31" s="111">
        <v>274</v>
      </c>
      <c r="G31" s="112">
        <v>26</v>
      </c>
      <c r="H31" s="112">
        <v>102</v>
      </c>
      <c r="I31" s="112">
        <f>110+1</f>
        <v>111</v>
      </c>
      <c r="J31" s="113">
        <v>96</v>
      </c>
      <c r="K31" s="106">
        <f t="shared" si="0"/>
        <v>609</v>
      </c>
      <c r="L31" s="20">
        <f t="shared" si="1"/>
        <v>1</v>
      </c>
      <c r="M31" s="4"/>
    </row>
    <row r="32" spans="2:13" x14ac:dyDescent="0.2">
      <c r="B32" s="403"/>
      <c r="C32" s="38" t="s">
        <v>101</v>
      </c>
      <c r="D32" s="39" t="s">
        <v>102</v>
      </c>
      <c r="E32" s="40" t="s">
        <v>103</v>
      </c>
      <c r="F32" s="41">
        <v>1</v>
      </c>
      <c r="G32" s="42"/>
      <c r="H32" s="42"/>
      <c r="I32" s="42"/>
      <c r="J32" s="43"/>
      <c r="K32" s="19">
        <f t="shared" si="0"/>
        <v>1</v>
      </c>
      <c r="L32" s="20">
        <f t="shared" si="1"/>
        <v>1</v>
      </c>
      <c r="M32" s="4"/>
    </row>
    <row r="33" spans="2:13" x14ac:dyDescent="0.2">
      <c r="B33" s="403"/>
      <c r="C33" s="38" t="s">
        <v>101</v>
      </c>
      <c r="D33" s="39" t="s">
        <v>177</v>
      </c>
      <c r="E33" s="40" t="s">
        <v>178</v>
      </c>
      <c r="F33" s="41">
        <v>75</v>
      </c>
      <c r="G33" s="42">
        <v>6</v>
      </c>
      <c r="H33" s="42">
        <v>24</v>
      </c>
      <c r="I33" s="42">
        <v>4</v>
      </c>
      <c r="J33" s="43"/>
      <c r="K33" s="19">
        <f t="shared" si="0"/>
        <v>109</v>
      </c>
      <c r="L33" s="20">
        <f t="shared" si="1"/>
        <v>1</v>
      </c>
      <c r="M33" s="4"/>
    </row>
    <row r="34" spans="2:13" x14ac:dyDescent="0.2">
      <c r="B34" s="403"/>
      <c r="C34" s="199" t="s">
        <v>106</v>
      </c>
      <c r="D34" s="200" t="s">
        <v>107</v>
      </c>
      <c r="E34" s="149" t="s">
        <v>108</v>
      </c>
      <c r="F34" s="48">
        <v>24</v>
      </c>
      <c r="G34" s="49">
        <v>12</v>
      </c>
      <c r="H34" s="49">
        <v>22</v>
      </c>
      <c r="I34" s="49">
        <f>90+2</f>
        <v>92</v>
      </c>
      <c r="J34" s="50">
        <v>20</v>
      </c>
      <c r="K34" s="36">
        <f t="shared" si="0"/>
        <v>170</v>
      </c>
      <c r="L34" s="20">
        <f t="shared" si="1"/>
        <v>1</v>
      </c>
      <c r="M34" s="4"/>
    </row>
    <row r="35" spans="2:13" x14ac:dyDescent="0.2">
      <c r="B35" s="403"/>
      <c r="C35" s="45" t="s">
        <v>109</v>
      </c>
      <c r="D35" s="46" t="s">
        <v>110</v>
      </c>
      <c r="E35" s="47" t="s">
        <v>111</v>
      </c>
      <c r="F35" s="48">
        <v>45</v>
      </c>
      <c r="G35" s="49">
        <v>12</v>
      </c>
      <c r="H35" s="49">
        <v>15</v>
      </c>
      <c r="I35" s="49">
        <v>60</v>
      </c>
      <c r="J35" s="50">
        <v>38</v>
      </c>
      <c r="K35" s="36">
        <f t="shared" si="0"/>
        <v>170</v>
      </c>
      <c r="L35" s="20">
        <f t="shared" si="1"/>
        <v>1</v>
      </c>
      <c r="M35" s="4"/>
    </row>
    <row r="36" spans="2:13" x14ac:dyDescent="0.2">
      <c r="B36" s="403"/>
      <c r="C36" s="45" t="s">
        <v>112</v>
      </c>
      <c r="D36" s="46" t="s">
        <v>113</v>
      </c>
      <c r="E36" s="47" t="s">
        <v>114</v>
      </c>
      <c r="F36" s="48">
        <v>142</v>
      </c>
      <c r="G36" s="49">
        <v>24</v>
      </c>
      <c r="H36" s="49">
        <v>101</v>
      </c>
      <c r="I36" s="49">
        <v>20</v>
      </c>
      <c r="J36" s="50">
        <v>8</v>
      </c>
      <c r="K36" s="36">
        <f t="shared" si="0"/>
        <v>295</v>
      </c>
      <c r="L36" s="20">
        <f t="shared" si="1"/>
        <v>1</v>
      </c>
      <c r="M36" s="4"/>
    </row>
    <row r="37" spans="2:13" x14ac:dyDescent="0.2">
      <c r="B37" s="403"/>
      <c r="C37" s="38" t="s">
        <v>115</v>
      </c>
      <c r="D37" s="39" t="s">
        <v>116</v>
      </c>
      <c r="E37" s="40" t="s">
        <v>117</v>
      </c>
      <c r="F37" s="41"/>
      <c r="G37" s="42"/>
      <c r="H37" s="42"/>
      <c r="I37" s="42">
        <v>1</v>
      </c>
      <c r="J37" s="43">
        <v>1</v>
      </c>
      <c r="K37" s="19">
        <f t="shared" si="0"/>
        <v>2</v>
      </c>
      <c r="L37" s="20">
        <f t="shared" si="1"/>
        <v>1</v>
      </c>
      <c r="M37" s="4"/>
    </row>
    <row r="38" spans="2:13" x14ac:dyDescent="0.2">
      <c r="B38" s="403"/>
      <c r="C38" s="45" t="s">
        <v>115</v>
      </c>
      <c r="D38" s="46" t="s">
        <v>118</v>
      </c>
      <c r="E38" s="47" t="s">
        <v>119</v>
      </c>
      <c r="F38" s="41">
        <v>20</v>
      </c>
      <c r="G38" s="42">
        <v>5</v>
      </c>
      <c r="H38" s="42">
        <v>30</v>
      </c>
      <c r="I38" s="42">
        <v>66</v>
      </c>
      <c r="J38" s="43">
        <v>21</v>
      </c>
      <c r="K38" s="19">
        <f t="shared" si="0"/>
        <v>142</v>
      </c>
      <c r="L38" s="20">
        <f t="shared" si="1"/>
        <v>1</v>
      </c>
      <c r="M38" s="4"/>
    </row>
    <row r="39" spans="2:13" x14ac:dyDescent="0.2">
      <c r="B39" s="403"/>
      <c r="C39" s="45" t="s">
        <v>115</v>
      </c>
      <c r="D39" s="46" t="s">
        <v>120</v>
      </c>
      <c r="E39" s="47" t="s">
        <v>121</v>
      </c>
      <c r="F39" s="41">
        <v>70</v>
      </c>
      <c r="G39" s="42">
        <v>7</v>
      </c>
      <c r="H39" s="42">
        <v>7</v>
      </c>
      <c r="I39" s="42">
        <v>31</v>
      </c>
      <c r="J39" s="43">
        <v>11</v>
      </c>
      <c r="K39" s="19">
        <f t="shared" si="0"/>
        <v>126</v>
      </c>
      <c r="L39" s="20">
        <f t="shared" si="1"/>
        <v>1</v>
      </c>
      <c r="M39" s="4"/>
    </row>
    <row r="40" spans="2:13" x14ac:dyDescent="0.2">
      <c r="B40" s="403"/>
      <c r="C40" s="45" t="s">
        <v>115</v>
      </c>
      <c r="D40" s="46" t="s">
        <v>122</v>
      </c>
      <c r="E40" s="47" t="s">
        <v>123</v>
      </c>
      <c r="F40" s="48">
        <v>12</v>
      </c>
      <c r="G40" s="49">
        <v>2</v>
      </c>
      <c r="H40" s="49">
        <v>1</v>
      </c>
      <c r="I40" s="49">
        <v>3</v>
      </c>
      <c r="J40" s="50">
        <v>2</v>
      </c>
      <c r="K40" s="36">
        <f t="shared" si="0"/>
        <v>20</v>
      </c>
      <c r="L40" s="20">
        <f t="shared" si="1"/>
        <v>1</v>
      </c>
      <c r="M40" s="4"/>
    </row>
    <row r="41" spans="2:13" x14ac:dyDescent="0.2">
      <c r="B41" s="403"/>
      <c r="C41" s="45" t="s">
        <v>115</v>
      </c>
      <c r="D41" s="46" t="s">
        <v>126</v>
      </c>
      <c r="E41" s="47" t="s">
        <v>127</v>
      </c>
      <c r="F41" s="48">
        <v>1</v>
      </c>
      <c r="G41" s="49">
        <v>6</v>
      </c>
      <c r="H41" s="49"/>
      <c r="I41" s="49"/>
      <c r="J41" s="50"/>
      <c r="K41" s="36">
        <f t="shared" si="0"/>
        <v>7</v>
      </c>
      <c r="L41" s="20">
        <f t="shared" si="1"/>
        <v>1</v>
      </c>
      <c r="M41" s="4"/>
    </row>
    <row r="42" spans="2:13" x14ac:dyDescent="0.2">
      <c r="B42" s="403"/>
      <c r="C42" s="13" t="s">
        <v>115</v>
      </c>
      <c r="D42" s="14" t="s">
        <v>181</v>
      </c>
      <c r="E42" s="142" t="s">
        <v>182</v>
      </c>
      <c r="F42" s="41"/>
      <c r="G42" s="42"/>
      <c r="H42" s="42"/>
      <c r="I42" s="42"/>
      <c r="J42" s="43">
        <v>1</v>
      </c>
      <c r="K42" s="19">
        <f t="shared" si="0"/>
        <v>1</v>
      </c>
      <c r="L42" s="20">
        <f t="shared" si="1"/>
        <v>1</v>
      </c>
      <c r="M42" s="4"/>
    </row>
    <row r="43" spans="2:13" x14ac:dyDescent="0.2">
      <c r="B43" s="403"/>
      <c r="C43" s="45" t="s">
        <v>128</v>
      </c>
      <c r="D43" s="46" t="s">
        <v>129</v>
      </c>
      <c r="E43" s="194" t="s">
        <v>130</v>
      </c>
      <c r="F43" s="48">
        <v>4</v>
      </c>
      <c r="G43" s="49"/>
      <c r="H43" s="49">
        <v>1</v>
      </c>
      <c r="I43" s="49">
        <v>45</v>
      </c>
      <c r="J43" s="50">
        <v>7</v>
      </c>
      <c r="K43" s="36">
        <f t="shared" si="0"/>
        <v>57</v>
      </c>
      <c r="L43" s="20">
        <f t="shared" si="1"/>
        <v>1</v>
      </c>
      <c r="M43" s="4"/>
    </row>
    <row r="44" spans="2:13" x14ac:dyDescent="0.2">
      <c r="B44" s="403"/>
      <c r="C44" s="38" t="s">
        <v>128</v>
      </c>
      <c r="D44" s="39" t="s">
        <v>131</v>
      </c>
      <c r="E44" s="40" t="s">
        <v>132</v>
      </c>
      <c r="F44" s="41">
        <v>35</v>
      </c>
      <c r="G44" s="42">
        <v>9</v>
      </c>
      <c r="H44" s="42">
        <v>9</v>
      </c>
      <c r="I44" s="42">
        <v>20</v>
      </c>
      <c r="J44" s="43">
        <v>12</v>
      </c>
      <c r="K44" s="19">
        <f t="shared" si="0"/>
        <v>85</v>
      </c>
      <c r="L44" s="20">
        <f t="shared" si="1"/>
        <v>1</v>
      </c>
      <c r="M44" s="4"/>
    </row>
    <row r="45" spans="2:13" x14ac:dyDescent="0.2">
      <c r="B45" s="403"/>
      <c r="C45" s="45" t="s">
        <v>190</v>
      </c>
      <c r="D45" s="46" t="s">
        <v>191</v>
      </c>
      <c r="E45" s="47" t="s">
        <v>192</v>
      </c>
      <c r="F45" s="41"/>
      <c r="G45" s="42"/>
      <c r="H45" s="42"/>
      <c r="I45" s="42">
        <v>1</v>
      </c>
      <c r="J45" s="43"/>
      <c r="K45" s="19">
        <f t="shared" si="0"/>
        <v>1</v>
      </c>
      <c r="L45" s="20">
        <f t="shared" si="1"/>
        <v>1</v>
      </c>
      <c r="M45" s="4"/>
    </row>
    <row r="46" spans="2:13" ht="13.5" thickBot="1" x14ac:dyDescent="0.25">
      <c r="B46" s="404"/>
      <c r="C46" s="67" t="s">
        <v>190</v>
      </c>
      <c r="D46" s="68" t="s">
        <v>193</v>
      </c>
      <c r="E46" s="69" t="s">
        <v>194</v>
      </c>
      <c r="F46" s="66"/>
      <c r="G46" s="210"/>
      <c r="H46" s="210">
        <v>3</v>
      </c>
      <c r="I46" s="210"/>
      <c r="J46" s="211">
        <v>1</v>
      </c>
      <c r="K46" s="212">
        <f t="shared" si="0"/>
        <v>4</v>
      </c>
      <c r="L46" s="20">
        <f t="shared" si="1"/>
        <v>1</v>
      </c>
      <c r="M46" s="4"/>
    </row>
    <row r="48" spans="2:13" ht="15.75" x14ac:dyDescent="0.25">
      <c r="C48" s="74" t="s">
        <v>133</v>
      </c>
      <c r="D48" s="75">
        <f>SUM(L8:L46)</f>
        <v>39</v>
      </c>
    </row>
    <row r="49" spans="3:11" ht="15.75" x14ac:dyDescent="0.25">
      <c r="C49" s="74" t="s">
        <v>134</v>
      </c>
      <c r="D49" s="75">
        <f>SUM(K8:K46)</f>
        <v>2798</v>
      </c>
      <c r="E49" s="123"/>
      <c r="J49" s="76"/>
      <c r="K49" s="77"/>
    </row>
    <row r="50" spans="3:11" x14ac:dyDescent="0.2">
      <c r="E50" s="167"/>
    </row>
    <row r="119" spans="26:26" x14ac:dyDescent="0.2">
      <c r="Z119" s="1" t="s">
        <v>215</v>
      </c>
    </row>
  </sheetData>
  <sheetProtection sheet="1" objects="1" scenarios="1" selectLockedCells="1" selectUnlockedCells="1"/>
  <mergeCells count="11">
    <mergeCell ref="M6:M7"/>
    <mergeCell ref="B11:B22"/>
    <mergeCell ref="B23:B25"/>
    <mergeCell ref="B26:B28"/>
    <mergeCell ref="B31:B46"/>
    <mergeCell ref="B1:K1"/>
    <mergeCell ref="B3:K3"/>
    <mergeCell ref="B6:D6"/>
    <mergeCell ref="E6:E7"/>
    <mergeCell ref="F6:J6"/>
    <mergeCell ref="K6:K7"/>
  </mergeCells>
  <conditionalFormatting sqref="K8:K46">
    <cfRule type="cellIs" dxfId="7" priority="1" stopIfTrue="1" operator="equal">
      <formula>0</formula>
    </cfRule>
  </conditionalFormatting>
  <printOptions horizontalCentered="1"/>
  <pageMargins left="0.75" right="0.75" top="0.75" bottom="0.5" header="0.5" footer="0.5"/>
  <pageSetup fitToHeight="3" orientation="landscape" horizontalDpi="4294967293" verticalDpi="429496729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6</vt:i4>
      </vt:variant>
    </vt:vector>
  </HeadingPairs>
  <TitlesOfParts>
    <vt:vector size="20" baseType="lpstr">
      <vt:lpstr>All years</vt:lpstr>
      <vt:lpstr>All years by season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'2013'!Print_Area</vt:lpstr>
      <vt:lpstr>'2014'!Print_Area</vt:lpstr>
      <vt:lpstr>'2016'!Print_Area</vt:lpstr>
      <vt:lpstr>'2017'!Print_Area</vt:lpstr>
      <vt:lpstr>'All years'!Print_Area</vt:lpstr>
      <vt:lpstr>'All years by season'!Print_Area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Johnson</dc:creator>
  <cp:lastModifiedBy>Jo &amp; Bob Solem</cp:lastModifiedBy>
  <cp:lastPrinted>2013-08-24T16:22:39Z</cp:lastPrinted>
  <dcterms:created xsi:type="dcterms:W3CDTF">2013-07-21T19:56:59Z</dcterms:created>
  <dcterms:modified xsi:type="dcterms:W3CDTF">2021-08-29T17:48:09Z</dcterms:modified>
</cp:coreProperties>
</file>